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15" windowWidth="19740" windowHeight="7875"/>
  </bookViews>
  <sheets>
    <sheet name="І півріччя 2019" sheetId="1" r:id="rId1"/>
  </sheets>
  <definedNames>
    <definedName name="_xlnm.Print_Titles" localSheetId="0">'І півріччя 2019'!$6:$7</definedName>
  </definedNames>
  <calcPr calcId="125725"/>
</workbook>
</file>

<file path=xl/calcChain.xml><?xml version="1.0" encoding="utf-8"?>
<calcChain xmlns="http://schemas.openxmlformats.org/spreadsheetml/2006/main">
  <c r="E70" i="1"/>
  <c r="E57"/>
  <c r="I142"/>
  <c r="J142"/>
  <c r="P142"/>
  <c r="Q142" s="1"/>
  <c r="O142"/>
  <c r="H91"/>
  <c r="E91"/>
  <c r="F91"/>
  <c r="G91"/>
  <c r="P107"/>
  <c r="Q107" s="1"/>
  <c r="O107"/>
  <c r="J107"/>
  <c r="I107"/>
  <c r="I100"/>
  <c r="M81"/>
  <c r="L81"/>
  <c r="K81"/>
  <c r="P90"/>
  <c r="O90"/>
  <c r="J90"/>
  <c r="I90"/>
  <c r="E86"/>
  <c r="E82"/>
  <c r="J75"/>
  <c r="I75"/>
  <c r="H72"/>
  <c r="G72"/>
  <c r="F72"/>
  <c r="P22"/>
  <c r="O22"/>
  <c r="J22"/>
  <c r="I22"/>
  <c r="P61"/>
  <c r="O61"/>
  <c r="N61"/>
  <c r="P60"/>
  <c r="O60"/>
  <c r="Q60" s="1"/>
  <c r="N62"/>
  <c r="N60"/>
  <c r="N59"/>
  <c r="J60"/>
  <c r="P62"/>
  <c r="O62"/>
  <c r="P59"/>
  <c r="O59"/>
  <c r="M57"/>
  <c r="L57"/>
  <c r="K57"/>
  <c r="J62"/>
  <c r="J59"/>
  <c r="I62"/>
  <c r="I59"/>
  <c r="H57"/>
  <c r="P57" s="1"/>
  <c r="G57"/>
  <c r="F57"/>
  <c r="P46"/>
  <c r="O46"/>
  <c r="N46"/>
  <c r="H33"/>
  <c r="G33"/>
  <c r="F33"/>
  <c r="E33"/>
  <c r="K33"/>
  <c r="M33"/>
  <c r="L33"/>
  <c r="N36"/>
  <c r="P36"/>
  <c r="O36"/>
  <c r="P44"/>
  <c r="O44"/>
  <c r="N44"/>
  <c r="N45"/>
  <c r="P45"/>
  <c r="O45"/>
  <c r="N14"/>
  <c r="P14"/>
  <c r="O14"/>
  <c r="P100"/>
  <c r="O100"/>
  <c r="P106"/>
  <c r="O106"/>
  <c r="E38"/>
  <c r="E52"/>
  <c r="E32" s="1"/>
  <c r="I42"/>
  <c r="H38"/>
  <c r="G38"/>
  <c r="E138"/>
  <c r="E137" s="1"/>
  <c r="E134"/>
  <c r="E133" s="1"/>
  <c r="E121"/>
  <c r="E122"/>
  <c r="E118"/>
  <c r="H108"/>
  <c r="G108"/>
  <c r="J100"/>
  <c r="J106"/>
  <c r="I106"/>
  <c r="H86"/>
  <c r="G86"/>
  <c r="H82"/>
  <c r="P82" s="1"/>
  <c r="G82"/>
  <c r="E76"/>
  <c r="H76"/>
  <c r="G76"/>
  <c r="P72"/>
  <c r="H70"/>
  <c r="P70" s="1"/>
  <c r="G70"/>
  <c r="G29"/>
  <c r="H29"/>
  <c r="E12"/>
  <c r="K134"/>
  <c r="K133" s="1"/>
  <c r="K126"/>
  <c r="K125" s="1"/>
  <c r="K122"/>
  <c r="K121" s="1"/>
  <c r="K80"/>
  <c r="K52"/>
  <c r="N43"/>
  <c r="N42"/>
  <c r="N41"/>
  <c r="J42"/>
  <c r="O42"/>
  <c r="K38"/>
  <c r="P17"/>
  <c r="O17"/>
  <c r="N17"/>
  <c r="K12"/>
  <c r="K29"/>
  <c r="K27"/>
  <c r="K9"/>
  <c r="K8" s="1"/>
  <c r="P147"/>
  <c r="P146"/>
  <c r="P145"/>
  <c r="P144"/>
  <c r="P143"/>
  <c r="P141"/>
  <c r="P140"/>
  <c r="P139"/>
  <c r="P136"/>
  <c r="P135"/>
  <c r="P132"/>
  <c r="P131"/>
  <c r="P130"/>
  <c r="P129"/>
  <c r="P128"/>
  <c r="P127"/>
  <c r="P124"/>
  <c r="P123"/>
  <c r="P120"/>
  <c r="P119"/>
  <c r="P118"/>
  <c r="P117"/>
  <c r="P116"/>
  <c r="P115"/>
  <c r="P114"/>
  <c r="P113"/>
  <c r="P112"/>
  <c r="P111"/>
  <c r="P110"/>
  <c r="P109"/>
  <c r="P105"/>
  <c r="P104"/>
  <c r="P103"/>
  <c r="P102"/>
  <c r="P101"/>
  <c r="P99"/>
  <c r="P98"/>
  <c r="P97"/>
  <c r="P96"/>
  <c r="P95"/>
  <c r="P94"/>
  <c r="P93"/>
  <c r="P92"/>
  <c r="P89"/>
  <c r="P88"/>
  <c r="P87"/>
  <c r="P86"/>
  <c r="P85"/>
  <c r="P84"/>
  <c r="P83"/>
  <c r="P79"/>
  <c r="P78"/>
  <c r="P77"/>
  <c r="P76"/>
  <c r="P74"/>
  <c r="P71"/>
  <c r="P69"/>
  <c r="P66"/>
  <c r="P65"/>
  <c r="P64"/>
  <c r="P63"/>
  <c r="P56"/>
  <c r="P55"/>
  <c r="P54"/>
  <c r="P51"/>
  <c r="P50"/>
  <c r="P49"/>
  <c r="P48"/>
  <c r="P47"/>
  <c r="P43"/>
  <c r="P41"/>
  <c r="P40"/>
  <c r="P39"/>
  <c r="P37"/>
  <c r="P35"/>
  <c r="P34"/>
  <c r="P30"/>
  <c r="P28"/>
  <c r="P26"/>
  <c r="P25"/>
  <c r="P24"/>
  <c r="P23"/>
  <c r="P21"/>
  <c r="P20"/>
  <c r="P19"/>
  <c r="P18"/>
  <c r="P16"/>
  <c r="P15"/>
  <c r="P13"/>
  <c r="P10"/>
  <c r="O147"/>
  <c r="O146"/>
  <c r="O145"/>
  <c r="O144"/>
  <c r="O143"/>
  <c r="O141"/>
  <c r="O140"/>
  <c r="O139"/>
  <c r="O136"/>
  <c r="O135"/>
  <c r="O132"/>
  <c r="O131"/>
  <c r="O130"/>
  <c r="O129"/>
  <c r="O128"/>
  <c r="O127"/>
  <c r="O124"/>
  <c r="O123"/>
  <c r="O120"/>
  <c r="O119"/>
  <c r="O118"/>
  <c r="O117"/>
  <c r="O116"/>
  <c r="O115"/>
  <c r="O114"/>
  <c r="O113"/>
  <c r="O112"/>
  <c r="O110"/>
  <c r="O109"/>
  <c r="O105"/>
  <c r="O104"/>
  <c r="O103"/>
  <c r="O102"/>
  <c r="O101"/>
  <c r="O99"/>
  <c r="O98"/>
  <c r="O97"/>
  <c r="O96"/>
  <c r="O95"/>
  <c r="O94"/>
  <c r="O93"/>
  <c r="O92"/>
  <c r="O89"/>
  <c r="O88"/>
  <c r="O87"/>
  <c r="O85"/>
  <c r="O84"/>
  <c r="O83"/>
  <c r="O79"/>
  <c r="O78"/>
  <c r="O77"/>
  <c r="O74"/>
  <c r="O71"/>
  <c r="O69"/>
  <c r="O66"/>
  <c r="O65"/>
  <c r="O64"/>
  <c r="O63"/>
  <c r="O56"/>
  <c r="O55"/>
  <c r="O54"/>
  <c r="O53"/>
  <c r="O51"/>
  <c r="O50"/>
  <c r="O49"/>
  <c r="O48"/>
  <c r="O47"/>
  <c r="O43"/>
  <c r="O41"/>
  <c r="O40"/>
  <c r="O39"/>
  <c r="O37"/>
  <c r="O35"/>
  <c r="O34"/>
  <c r="O30"/>
  <c r="O28"/>
  <c r="O26"/>
  <c r="O25"/>
  <c r="O24"/>
  <c r="O23"/>
  <c r="O21"/>
  <c r="O20"/>
  <c r="O19"/>
  <c r="O18"/>
  <c r="O16"/>
  <c r="O15"/>
  <c r="O13"/>
  <c r="O10"/>
  <c r="N146"/>
  <c r="N144"/>
  <c r="N135"/>
  <c r="N129"/>
  <c r="N128"/>
  <c r="N127"/>
  <c r="N124"/>
  <c r="N120"/>
  <c r="N116"/>
  <c r="N112"/>
  <c r="N111"/>
  <c r="N69"/>
  <c r="N57"/>
  <c r="N55"/>
  <c r="N51"/>
  <c r="N48"/>
  <c r="N47"/>
  <c r="N35"/>
  <c r="N28"/>
  <c r="N26"/>
  <c r="N16"/>
  <c r="N15"/>
  <c r="N10"/>
  <c r="J147"/>
  <c r="J143"/>
  <c r="J141"/>
  <c r="J140"/>
  <c r="J139"/>
  <c r="J136"/>
  <c r="J135"/>
  <c r="J132"/>
  <c r="J131"/>
  <c r="J130"/>
  <c r="J129"/>
  <c r="J128"/>
  <c r="J127"/>
  <c r="J124"/>
  <c r="J123"/>
  <c r="J120"/>
  <c r="J119"/>
  <c r="J118"/>
  <c r="J117"/>
  <c r="J116"/>
  <c r="E116" s="1"/>
  <c r="J115"/>
  <c r="J114"/>
  <c r="J113"/>
  <c r="J112"/>
  <c r="J110"/>
  <c r="J105"/>
  <c r="J104"/>
  <c r="J103"/>
  <c r="J102"/>
  <c r="J101"/>
  <c r="J99"/>
  <c r="J98"/>
  <c r="J97"/>
  <c r="J96"/>
  <c r="J95"/>
  <c r="J94"/>
  <c r="J93"/>
  <c r="J89"/>
  <c r="J88"/>
  <c r="J85"/>
  <c r="J84"/>
  <c r="J79"/>
  <c r="J78"/>
  <c r="J77"/>
  <c r="J74"/>
  <c r="E72" s="1"/>
  <c r="J71"/>
  <c r="J69"/>
  <c r="J66"/>
  <c r="J65"/>
  <c r="J64"/>
  <c r="J63"/>
  <c r="J57"/>
  <c r="J56"/>
  <c r="J55"/>
  <c r="J54"/>
  <c r="J51"/>
  <c r="J50"/>
  <c r="J49"/>
  <c r="J48"/>
  <c r="J47"/>
  <c r="J41"/>
  <c r="J40"/>
  <c r="J37"/>
  <c r="J35"/>
  <c r="J30"/>
  <c r="J28"/>
  <c r="J26"/>
  <c r="J25"/>
  <c r="J24"/>
  <c r="J23"/>
  <c r="J21"/>
  <c r="J20"/>
  <c r="J19"/>
  <c r="J18"/>
  <c r="J16"/>
  <c r="J13"/>
  <c r="J10"/>
  <c r="I147"/>
  <c r="I143"/>
  <c r="I141"/>
  <c r="I140"/>
  <c r="I139"/>
  <c r="I136"/>
  <c r="I135"/>
  <c r="I132"/>
  <c r="I131"/>
  <c r="I130"/>
  <c r="I129"/>
  <c r="I128"/>
  <c r="I127"/>
  <c r="I124"/>
  <c r="I123"/>
  <c r="I120"/>
  <c r="I119"/>
  <c r="I118"/>
  <c r="I117"/>
  <c r="I116"/>
  <c r="I115"/>
  <c r="I114"/>
  <c r="I113"/>
  <c r="I112"/>
  <c r="I111"/>
  <c r="I110"/>
  <c r="I105"/>
  <c r="I104"/>
  <c r="I103"/>
  <c r="I102"/>
  <c r="I101"/>
  <c r="I99"/>
  <c r="I98"/>
  <c r="I97"/>
  <c r="I96"/>
  <c r="I95"/>
  <c r="I94"/>
  <c r="I93"/>
  <c r="I89"/>
  <c r="I88"/>
  <c r="I86"/>
  <c r="I85"/>
  <c r="I84"/>
  <c r="I79"/>
  <c r="I78"/>
  <c r="I77"/>
  <c r="I76"/>
  <c r="I74"/>
  <c r="I71"/>
  <c r="I69"/>
  <c r="I66"/>
  <c r="I65"/>
  <c r="I64"/>
  <c r="I63"/>
  <c r="I56"/>
  <c r="I55"/>
  <c r="I54"/>
  <c r="I51"/>
  <c r="I50"/>
  <c r="I49"/>
  <c r="I48"/>
  <c r="I47"/>
  <c r="I41"/>
  <c r="I40"/>
  <c r="I37"/>
  <c r="I35"/>
  <c r="I30"/>
  <c r="I28"/>
  <c r="I26"/>
  <c r="I25"/>
  <c r="I24"/>
  <c r="I23"/>
  <c r="I21"/>
  <c r="I20"/>
  <c r="I19"/>
  <c r="I18"/>
  <c r="I16"/>
  <c r="I13"/>
  <c r="I10"/>
  <c r="F9"/>
  <c r="F8" s="1"/>
  <c r="G9"/>
  <c r="G8" s="1"/>
  <c r="H9"/>
  <c r="H8" s="1"/>
  <c r="K138"/>
  <c r="K137" s="1"/>
  <c r="M138"/>
  <c r="M137" s="1"/>
  <c r="L138"/>
  <c r="L137" s="1"/>
  <c r="H138"/>
  <c r="H137" s="1"/>
  <c r="G138"/>
  <c r="G137" s="1"/>
  <c r="F138"/>
  <c r="F137" s="1"/>
  <c r="M134"/>
  <c r="M133" s="1"/>
  <c r="L134"/>
  <c r="L133" s="1"/>
  <c r="H134"/>
  <c r="P134" s="1"/>
  <c r="G134"/>
  <c r="G133" s="1"/>
  <c r="F134"/>
  <c r="F133" s="1"/>
  <c r="M126"/>
  <c r="M125" s="1"/>
  <c r="L126"/>
  <c r="L125" s="1"/>
  <c r="H126"/>
  <c r="H125" s="1"/>
  <c r="G126"/>
  <c r="G125" s="1"/>
  <c r="F126"/>
  <c r="F125" s="1"/>
  <c r="M122"/>
  <c r="M121" s="1"/>
  <c r="L122"/>
  <c r="L121" s="1"/>
  <c r="H122"/>
  <c r="H121" s="1"/>
  <c r="G122"/>
  <c r="G121" s="1"/>
  <c r="F122"/>
  <c r="F121" s="1"/>
  <c r="K116"/>
  <c r="K112"/>
  <c r="E112"/>
  <c r="K111"/>
  <c r="F111"/>
  <c r="F108"/>
  <c r="O108" s="1"/>
  <c r="F86"/>
  <c r="F82"/>
  <c r="O82" s="1"/>
  <c r="M80"/>
  <c r="L80"/>
  <c r="F76"/>
  <c r="O76" s="1"/>
  <c r="O72"/>
  <c r="F70"/>
  <c r="O70" s="1"/>
  <c r="K69"/>
  <c r="M68"/>
  <c r="M67" s="1"/>
  <c r="L68"/>
  <c r="L67" s="1"/>
  <c r="H68"/>
  <c r="P68" s="1"/>
  <c r="G68"/>
  <c r="G67" s="1"/>
  <c r="E53"/>
  <c r="M52"/>
  <c r="L52"/>
  <c r="H52"/>
  <c r="G52"/>
  <c r="F52"/>
  <c r="K51"/>
  <c r="E39"/>
  <c r="M38"/>
  <c r="L38"/>
  <c r="F38"/>
  <c r="M29"/>
  <c r="L29"/>
  <c r="F29"/>
  <c r="E29"/>
  <c r="E27"/>
  <c r="M27"/>
  <c r="L27"/>
  <c r="H27"/>
  <c r="G27"/>
  <c r="F27"/>
  <c r="M12"/>
  <c r="L12"/>
  <c r="H12"/>
  <c r="G12"/>
  <c r="F12"/>
  <c r="E9"/>
  <c r="E8" s="1"/>
  <c r="M9"/>
  <c r="M8" s="1"/>
  <c r="L9"/>
  <c r="L8" s="1"/>
  <c r="M32" l="1"/>
  <c r="K32"/>
  <c r="H81"/>
  <c r="Q100"/>
  <c r="Q46"/>
  <c r="F81"/>
  <c r="L32"/>
  <c r="Q61"/>
  <c r="I57"/>
  <c r="Q59"/>
  <c r="H32"/>
  <c r="G32"/>
  <c r="F32"/>
  <c r="O57"/>
  <c r="P108"/>
  <c r="I108"/>
  <c r="G81"/>
  <c r="E81"/>
  <c r="P91"/>
  <c r="Q90"/>
  <c r="Q22"/>
  <c r="P126"/>
  <c r="Q62"/>
  <c r="Q57"/>
  <c r="Q36"/>
  <c r="Q44"/>
  <c r="Q45"/>
  <c r="Q14"/>
  <c r="Q108"/>
  <c r="O8"/>
  <c r="Q106"/>
  <c r="I38"/>
  <c r="G80"/>
  <c r="J125"/>
  <c r="G11"/>
  <c r="I70"/>
  <c r="Q28"/>
  <c r="I91"/>
  <c r="H80"/>
  <c r="P80" s="1"/>
  <c r="I82"/>
  <c r="O27"/>
  <c r="O29"/>
  <c r="H31"/>
  <c r="P33"/>
  <c r="O52"/>
  <c r="O121"/>
  <c r="N121"/>
  <c r="H133"/>
  <c r="J133" s="1"/>
  <c r="K11"/>
  <c r="Q17"/>
  <c r="Q20"/>
  <c r="Q23"/>
  <c r="Q25"/>
  <c r="Q37"/>
  <c r="Q40"/>
  <c r="Q43"/>
  <c r="Q50"/>
  <c r="Q54"/>
  <c r="Q56"/>
  <c r="Q63"/>
  <c r="Q65"/>
  <c r="Q69"/>
  <c r="Q71"/>
  <c r="Q76"/>
  <c r="Q78"/>
  <c r="Q84"/>
  <c r="Q19"/>
  <c r="Q21"/>
  <c r="Q24"/>
  <c r="Q26"/>
  <c r="Q30"/>
  <c r="Q49"/>
  <c r="Q51"/>
  <c r="Q64"/>
  <c r="Q66"/>
  <c r="Q70"/>
  <c r="Q74"/>
  <c r="Q77"/>
  <c r="Q79"/>
  <c r="Q85"/>
  <c r="Q72"/>
  <c r="I72"/>
  <c r="H67"/>
  <c r="P67" s="1"/>
  <c r="Q18"/>
  <c r="E11"/>
  <c r="N138"/>
  <c r="Q88"/>
  <c r="Q93"/>
  <c r="Q95"/>
  <c r="Q97"/>
  <c r="Q99"/>
  <c r="Q102"/>
  <c r="Q104"/>
  <c r="Q110"/>
  <c r="Q112"/>
  <c r="Q114"/>
  <c r="Q116"/>
  <c r="Q118"/>
  <c r="Q120"/>
  <c r="Q124"/>
  <c r="Q128"/>
  <c r="Q130"/>
  <c r="Q132"/>
  <c r="Q136"/>
  <c r="Q140"/>
  <c r="Q143"/>
  <c r="Q147"/>
  <c r="N137"/>
  <c r="Q89"/>
  <c r="Q94"/>
  <c r="Q96"/>
  <c r="Q98"/>
  <c r="Q101"/>
  <c r="Q103"/>
  <c r="Q105"/>
  <c r="Q113"/>
  <c r="Q115"/>
  <c r="Q117"/>
  <c r="Q119"/>
  <c r="Q123"/>
  <c r="Q131"/>
  <c r="Q139"/>
  <c r="Q141"/>
  <c r="Q144"/>
  <c r="Q146"/>
  <c r="Q135"/>
  <c r="Q129"/>
  <c r="Q127"/>
  <c r="Q55"/>
  <c r="Q41"/>
  <c r="Q48"/>
  <c r="O38"/>
  <c r="N38"/>
  <c r="Q47"/>
  <c r="K31"/>
  <c r="Q35"/>
  <c r="Q82"/>
  <c r="J121"/>
  <c r="J137"/>
  <c r="J33"/>
  <c r="J38"/>
  <c r="J70"/>
  <c r="J72"/>
  <c r="J76"/>
  <c r="J82"/>
  <c r="J86"/>
  <c r="J91"/>
  <c r="J108"/>
  <c r="O86"/>
  <c r="Q86" s="1"/>
  <c r="O91"/>
  <c r="Q91" s="1"/>
  <c r="Q13"/>
  <c r="Q16"/>
  <c r="P38"/>
  <c r="J29"/>
  <c r="J27"/>
  <c r="O33"/>
  <c r="Q33" s="1"/>
  <c r="J52"/>
  <c r="N52"/>
  <c r="N80"/>
  <c r="O125"/>
  <c r="N125"/>
  <c r="O133"/>
  <c r="N133"/>
  <c r="O137"/>
  <c r="P138"/>
  <c r="O138"/>
  <c r="I33"/>
  <c r="J111"/>
  <c r="E111" s="1"/>
  <c r="O111"/>
  <c r="Q111" s="1"/>
  <c r="I68"/>
  <c r="I122"/>
  <c r="I126"/>
  <c r="I134"/>
  <c r="I138"/>
  <c r="J122"/>
  <c r="J126"/>
  <c r="J134"/>
  <c r="J138"/>
  <c r="N33"/>
  <c r="N81"/>
  <c r="O122"/>
  <c r="O126"/>
  <c r="Q126" s="1"/>
  <c r="O134"/>
  <c r="Q134" s="1"/>
  <c r="P29"/>
  <c r="Q29" s="1"/>
  <c r="P52"/>
  <c r="P121"/>
  <c r="Q121" s="1"/>
  <c r="P125"/>
  <c r="P133"/>
  <c r="Q133" s="1"/>
  <c r="P137"/>
  <c r="O12"/>
  <c r="N12"/>
  <c r="P27"/>
  <c r="Q27" s="1"/>
  <c r="I8"/>
  <c r="I27"/>
  <c r="I29"/>
  <c r="I52"/>
  <c r="I121"/>
  <c r="I125"/>
  <c r="I133"/>
  <c r="I137"/>
  <c r="N122"/>
  <c r="N126"/>
  <c r="N134"/>
  <c r="P122"/>
  <c r="P12"/>
  <c r="Q15"/>
  <c r="N27"/>
  <c r="J12"/>
  <c r="I12"/>
  <c r="P8"/>
  <c r="N8"/>
  <c r="O9"/>
  <c r="Q10"/>
  <c r="Q8"/>
  <c r="N9"/>
  <c r="J8"/>
  <c r="P9"/>
  <c r="J9"/>
  <c r="I9"/>
  <c r="L11"/>
  <c r="F31"/>
  <c r="F80"/>
  <c r="O80" s="1"/>
  <c r="G31"/>
  <c r="F11"/>
  <c r="H11"/>
  <c r="M11"/>
  <c r="E31"/>
  <c r="F68"/>
  <c r="J68" s="1"/>
  <c r="E126"/>
  <c r="E125" s="1"/>
  <c r="E68" l="1"/>
  <c r="G148"/>
  <c r="Q52"/>
  <c r="Q38"/>
  <c r="Q122"/>
  <c r="Q137"/>
  <c r="Q125"/>
  <c r="I81"/>
  <c r="P81"/>
  <c r="I80"/>
  <c r="Q80"/>
  <c r="I67"/>
  <c r="Q138"/>
  <c r="E80"/>
  <c r="Q12"/>
  <c r="J81"/>
  <c r="O81"/>
  <c r="J32"/>
  <c r="F67"/>
  <c r="O68"/>
  <c r="Q68" s="1"/>
  <c r="M31"/>
  <c r="M148" s="1"/>
  <c r="N32"/>
  <c r="L31"/>
  <c r="L148" s="1"/>
  <c r="O32"/>
  <c r="I31"/>
  <c r="I32"/>
  <c r="Q9"/>
  <c r="P32"/>
  <c r="J80"/>
  <c r="J31"/>
  <c r="O11"/>
  <c r="N11"/>
  <c r="P11"/>
  <c r="J11"/>
  <c r="I11"/>
  <c r="H148"/>
  <c r="I148" s="1"/>
  <c r="F148"/>
  <c r="K148"/>
  <c r="E67"/>
  <c r="O31" l="1"/>
  <c r="N148"/>
  <c r="Q81"/>
  <c r="Q32"/>
  <c r="N31"/>
  <c r="P31"/>
  <c r="O67"/>
  <c r="Q67" s="1"/>
  <c r="J67"/>
  <c r="J148"/>
  <c r="O148"/>
  <c r="Q11"/>
  <c r="P148"/>
  <c r="E148"/>
  <c r="Q31" l="1"/>
  <c r="Q148"/>
</calcChain>
</file>

<file path=xl/sharedStrings.xml><?xml version="1.0" encoding="utf-8"?>
<sst xmlns="http://schemas.openxmlformats.org/spreadsheetml/2006/main" count="400" uniqueCount="312">
  <si>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</si>
  <si>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</si>
  <si>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</si>
  <si>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</si>
  <si>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</si>
  <si>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</si>
  <si>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0100000</t>
  </si>
  <si>
    <r>
      <t xml:space="preserve">Районна рада </t>
    </r>
    <r>
      <rPr>
        <i/>
        <sz val="10"/>
        <color theme="1"/>
        <rFont val="Times New Roman"/>
        <family val="1"/>
        <charset val="204"/>
      </rPr>
      <t>(головний розпорядник коштів)</t>
    </r>
  </si>
  <si>
    <t>0110000</t>
  </si>
  <si>
    <r>
      <t xml:space="preserve">Районна рада </t>
    </r>
    <r>
      <rPr>
        <i/>
        <sz val="10"/>
        <color theme="1"/>
        <rFont val="Times New Roman"/>
        <family val="1"/>
        <charset val="204"/>
      </rPr>
      <t>(відповідальний виконавець)</t>
    </r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</si>
  <si>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</si>
  <si>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</si>
  <si>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</si>
  <si>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</si>
  <si>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0200000</t>
  </si>
  <si>
    <r>
      <t xml:space="preserve">Районна державна адміністрація </t>
    </r>
    <r>
      <rPr>
        <i/>
        <sz val="10"/>
        <color theme="1"/>
        <rFont val="Times New Roman"/>
        <family val="1"/>
        <charset val="204"/>
      </rPr>
      <t>(головний розпорядник коштів)</t>
    </r>
  </si>
  <si>
    <t>0210000</t>
  </si>
  <si>
    <r>
      <t xml:space="preserve">Районна державна адміністрація </t>
    </r>
    <r>
      <rPr>
        <i/>
        <sz val="10"/>
        <color theme="1"/>
        <rFont val="Times New Roman"/>
        <family val="1"/>
        <charset val="204"/>
      </rPr>
      <t>(відповідальний виконавець)</t>
    </r>
  </si>
  <si>
    <t>0215032</t>
  </si>
  <si>
    <t>5032</t>
  </si>
  <si>
    <t>0810</t>
  </si>
  <si>
    <t>Фінансова підтримка дитячо-юнацьких спортивних шкіл фізкультурно-спортивних товариств</t>
  </si>
  <si>
    <t>0217370</t>
  </si>
  <si>
    <t>0490</t>
  </si>
  <si>
    <t>Реалізація інших заходів щодо соціально-економічного розвитку територій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</si>
  <si>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</si>
  <si>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</si>
  <si>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</si>
  <si>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0217463</t>
  </si>
  <si>
    <t>Утримання та розвиток автомобільних доріг та дорожньої інфраструктури за рахунок трансфертів з інших місцевих бюджетів</t>
  </si>
  <si>
    <t>0217622</t>
  </si>
  <si>
    <t>0470</t>
  </si>
  <si>
    <t>Реалізація програм і заходів в галузі туризму та курортів</t>
  </si>
  <si>
    <t>0217630</t>
  </si>
  <si>
    <t>Реалізація програм і заходів в галузі зовнішньоекономічної діяльності</t>
  </si>
  <si>
    <t>0218130</t>
  </si>
  <si>
    <t>0320</t>
  </si>
  <si>
    <t>Забезпечення діяльності місцевої пожежної охорони</t>
  </si>
  <si>
    <t>0218230</t>
  </si>
  <si>
    <t>0380</t>
  </si>
  <si>
    <t>Інші заходи громадського порядку та безпеки</t>
  </si>
  <si>
    <t>0512</t>
  </si>
  <si>
    <t>Утилізація відходів</t>
  </si>
  <si>
    <t>0218420</t>
  </si>
  <si>
    <t>0830</t>
  </si>
  <si>
    <t>Інші заходи у сфері засобів масової інформації</t>
  </si>
  <si>
    <t>0219800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</si>
  <si>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</si>
  <si>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</si>
  <si>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</si>
  <si>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0220000</t>
  </si>
  <si>
    <r>
      <t>Мукачівський районний територіальний центр соціального обслуговування (надання соціальних послуг)</t>
    </r>
    <r>
      <rPr>
        <i/>
        <sz val="10"/>
        <color theme="1"/>
        <rFont val="Times New Roman"/>
        <family val="1"/>
        <charset val="204"/>
      </rPr>
      <t xml:space="preserve"> (відповідальний виконавець)</t>
    </r>
  </si>
  <si>
    <t>0223104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</si>
  <si>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</si>
  <si>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</si>
  <si>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</si>
  <si>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0230000</t>
  </si>
  <si>
    <r>
      <t>Мукачівський районний центр соціальних служб для сім"ї, дітей та молоді</t>
    </r>
    <r>
      <rPr>
        <i/>
        <sz val="10"/>
        <color theme="1"/>
        <rFont val="Times New Roman"/>
        <family val="1"/>
        <charset val="204"/>
      </rPr>
      <t xml:space="preserve"> (відповідальний виконавець)</t>
    </r>
  </si>
  <si>
    <t>0233121</t>
  </si>
  <si>
    <t>3121</t>
  </si>
  <si>
    <t>1040</t>
  </si>
  <si>
    <t>Утримання та забезпечення діяльності центрів соціальних служб для сім`ї, дітей та молоді</t>
  </si>
  <si>
    <t>0600000</t>
  </si>
  <si>
    <r>
      <t xml:space="preserve">Управління освіти, молоді та спорту РДА </t>
    </r>
    <r>
      <rPr>
        <i/>
        <sz val="10"/>
        <color theme="1"/>
        <rFont val="Times New Roman"/>
        <family val="1"/>
        <charset val="204"/>
      </rPr>
      <t>(головний розпорядник коштів)</t>
    </r>
  </si>
  <si>
    <t>0610000</t>
  </si>
  <si>
    <r>
      <t xml:space="preserve">Управління освіти, молоді та спорту РДА </t>
    </r>
    <r>
      <rPr>
        <i/>
        <sz val="10"/>
        <color theme="1"/>
        <rFont val="Times New Roman"/>
        <family val="1"/>
        <charset val="204"/>
      </rPr>
      <t>(відповідальний виконавець)</t>
    </r>
  </si>
  <si>
    <t>0611010</t>
  </si>
  <si>
    <t>1010</t>
  </si>
  <si>
    <t>0910</t>
  </si>
  <si>
    <t>Надання дошкільної освіти</t>
  </si>
  <si>
    <t>у тому числі за рахунок:</t>
  </si>
  <si>
    <t>коштів районного бюджету:</t>
  </si>
  <si>
    <t>іншої субвенції з місцевих бюджетів</t>
  </si>
  <si>
    <t>0611020</t>
  </si>
  <si>
    <t>0921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</si>
  <si>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</si>
  <si>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 xml:space="preserve">освітньої субвенції </t>
  </si>
  <si>
    <t>субвенції на надання державної підтримки особам з особливими освітніми потребами</t>
  </si>
  <si>
    <t>залишку освітньої субвенції, що утворився станом на 01.01.2019 року</t>
  </si>
  <si>
    <t>0611090</t>
  </si>
  <si>
    <t>1090</t>
  </si>
  <si>
    <t>0960</t>
  </si>
  <si>
    <t>Надання позашкільної освіти позашкільними закладами освіти, заходи із позашкільної роботи з дітьми</t>
  </si>
  <si>
    <t>0611150</t>
  </si>
  <si>
    <t>1150</t>
  </si>
  <si>
    <t>0990</t>
  </si>
  <si>
    <t>Методичне забезпечення діяльності навчальних закладів</t>
  </si>
  <si>
    <t>0611160</t>
  </si>
  <si>
    <t>1160</t>
  </si>
  <si>
    <t>Інші програми, заклади та заходи у сфері освіти</t>
  </si>
  <si>
    <t>0611161</t>
  </si>
  <si>
    <t>1161</t>
  </si>
  <si>
    <t>Забезпечення діяльності інших закладів у сфері освіти</t>
  </si>
  <si>
    <t>субвенції з місцевого бюджету на здійснення переданих видатків у сфері освіти за рахунок коштів освітньої субвенції</t>
  </si>
  <si>
    <t>коштів районного бюджету</t>
  </si>
  <si>
    <t>0611162</t>
  </si>
  <si>
    <t>1162</t>
  </si>
  <si>
    <t>Інші програми та заходи у сфері освіти</t>
  </si>
  <si>
    <t>0615011</t>
  </si>
  <si>
    <t>5011</t>
  </si>
  <si>
    <t>Проведення навчально-тренувальних зборів і змагань з олімпійських видів спорту</t>
  </si>
  <si>
    <t>0615012</t>
  </si>
  <si>
    <t>5012</t>
  </si>
  <si>
    <t>Проведення навчально-тренувальних зборів і змагань з неолімпійських видів спорту</t>
  </si>
  <si>
    <t>0615062</t>
  </si>
  <si>
    <t>Підтримка спорту вищих досягнень та організацій, які здійснюють фізкультурно-спортивну діяльність у регіоні</t>
  </si>
  <si>
    <t>0619800</t>
  </si>
  <si>
    <t>0700000</t>
  </si>
  <si>
    <r>
      <t xml:space="preserve">Відділ охорони здоров"я РДА                         </t>
    </r>
    <r>
      <rPr>
        <i/>
        <sz val="10"/>
        <color theme="1"/>
        <rFont val="Times New Roman"/>
        <family val="1"/>
        <charset val="204"/>
      </rPr>
      <t>(головний розпорядник коштів)</t>
    </r>
  </si>
  <si>
    <t>0710000</t>
  </si>
  <si>
    <r>
      <t xml:space="preserve">Відділ охорони здоров"я РДА                    </t>
    </r>
    <r>
      <rPr>
        <i/>
        <sz val="10"/>
        <color theme="1"/>
        <rFont val="Times New Roman"/>
        <family val="1"/>
        <charset val="204"/>
      </rPr>
      <t>(відповідальний виконавець)</t>
    </r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</si>
  <si>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</si>
  <si>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</si>
  <si>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</si>
  <si>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</si>
  <si>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у тому числі за рахунок коштів районного бюджету</t>
  </si>
  <si>
    <t>0712144</t>
  </si>
  <si>
    <t>2144</t>
  </si>
  <si>
    <t>0763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</si>
  <si>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</si>
  <si>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</si>
  <si>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</si>
  <si>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</si>
  <si>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у тому числі 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</si>
  <si>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0712152</t>
  </si>
  <si>
    <t>Інші програми та заходи у сфері охорони здоров"я</t>
  </si>
  <si>
    <t>0719800</t>
  </si>
  <si>
    <t>0800000</t>
  </si>
  <si>
    <r>
      <t xml:space="preserve">Управління соціального захисту населення РДА </t>
    </r>
    <r>
      <rPr>
        <i/>
        <sz val="10"/>
        <color theme="1"/>
        <rFont val="Times New Roman"/>
        <family val="1"/>
        <charset val="204"/>
      </rPr>
      <t>(головний розпорядник коштів)</t>
    </r>
  </si>
  <si>
    <t>0810000</t>
  </si>
  <si>
    <r>
      <t xml:space="preserve">Управління соціального захисту населення РДА  </t>
    </r>
    <r>
      <rPr>
        <i/>
        <sz val="10"/>
        <color theme="1"/>
        <rFont val="Times New Roman"/>
        <family val="1"/>
        <charset val="204"/>
      </rPr>
      <t>(відповідальний виконавець)</t>
    </r>
  </si>
  <si>
    <t>з них, 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за рахунок відповідної субвенції з державного бюджету, усього:</t>
  </si>
  <si>
    <t>у тому числі:</t>
  </si>
  <si>
    <t>0813011</t>
  </si>
  <si>
    <t>3011</t>
  </si>
  <si>
    <t>1030</t>
  </si>
  <si>
    <t>Надання пільг на оплату житлово-комунальних послуг окремим категоріям громадян відповідно до законодавства</t>
  </si>
  <si>
    <t>0813012</t>
  </si>
  <si>
    <t>3012</t>
  </si>
  <si>
    <t>1060</t>
  </si>
  <si>
    <t>Надання субсидій населенню для відшкодування витрат на оплату житлово-комунальних послуг</t>
  </si>
  <si>
    <t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бюджету, усього: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</si>
  <si>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</si>
  <si>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</si>
  <si>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</si>
  <si>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</si>
  <si>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</si>
  <si>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</si>
  <si>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бюджету, усього:</t>
  </si>
  <si>
    <t>0813041</t>
  </si>
  <si>
    <t>3041</t>
  </si>
  <si>
    <t>Надання допомоги у зв`язку з вагітністю і пологами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</si>
  <si>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</si>
  <si>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</si>
  <si>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</si>
  <si>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</si>
  <si>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</si>
  <si>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</si>
  <si>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</si>
  <si>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</si>
  <si>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</si>
  <si>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</si>
  <si>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</si>
  <si>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</si>
  <si>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</si>
  <si>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</si>
  <si>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</si>
  <si>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</si>
  <si>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</si>
  <si>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сім`ям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</si>
  <si>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</si>
  <si>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</si>
  <si>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</si>
  <si>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</si>
  <si>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</si>
  <si>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</si>
  <si>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</si>
  <si>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</si>
  <si>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</si>
  <si>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</si>
  <si>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</si>
  <si>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</si>
  <si>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</si>
  <si>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</si>
  <si>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</si>
  <si>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за рахунок субвенції 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бюджету, усього:</t>
  </si>
  <si>
    <t>0813230</t>
  </si>
  <si>
    <t>3230</t>
  </si>
  <si>
    <t xml:space="preserve"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сім`ях, грошового забезпечення батькам-вихователям і прийомним батькам за надання соціальних послуг у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</t>
  </si>
  <si>
    <t>за рахунок коштів районного бюджету, усього:</t>
  </si>
  <si>
    <t>0813123</t>
  </si>
  <si>
    <t>3123</t>
  </si>
  <si>
    <t>Заходи державної політики з питань сім"ї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</si>
  <si>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</si>
  <si>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</si>
  <si>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</si>
  <si>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</si>
  <si>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</si>
  <si>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</si>
  <si>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</si>
  <si>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</si>
  <si>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обслуговування, усього</t>
  </si>
  <si>
    <t>у тому числі за рахунок коштів обласного бюджету</t>
  </si>
  <si>
    <t>0813242</t>
  </si>
  <si>
    <t>3242</t>
  </si>
  <si>
    <t>Інші заходи у сфері соціального захисту і соціального забезпечення</t>
  </si>
  <si>
    <t>0819800</t>
  </si>
  <si>
    <t>0900000</t>
  </si>
  <si>
    <r>
      <t xml:space="preserve">Служба у справах дітей РДА </t>
    </r>
    <r>
      <rPr>
        <i/>
        <sz val="10"/>
        <color theme="1"/>
        <rFont val="Times New Roman"/>
        <family val="1"/>
        <charset val="204"/>
      </rPr>
      <t>(головний розпорядник коштів)</t>
    </r>
  </si>
  <si>
    <t>0910000</t>
  </si>
  <si>
    <r>
      <t>Служба у справах дітей РДА</t>
    </r>
    <r>
      <rPr>
        <i/>
        <sz val="10"/>
        <color theme="1"/>
        <rFont val="Times New Roman"/>
        <family val="1"/>
        <charset val="204"/>
      </rPr>
      <t xml:space="preserve"> (відповідальний виконавець)</t>
    </r>
  </si>
  <si>
    <t>0913112</t>
  </si>
  <si>
    <t>3112</t>
  </si>
  <si>
    <t>Заходи державної політики з питань дітей та їх соціального захисту</t>
  </si>
  <si>
    <t>1000000</t>
  </si>
  <si>
    <r>
      <t xml:space="preserve">Відділ культури РДА                                     </t>
    </r>
    <r>
      <rPr>
        <i/>
        <sz val="10"/>
        <color theme="1"/>
        <rFont val="Times New Roman"/>
        <family val="1"/>
        <charset val="204"/>
      </rPr>
      <t>(головний розпорядник коштів)</t>
    </r>
  </si>
  <si>
    <t>1010000</t>
  </si>
  <si>
    <r>
      <t>Відділ культури РДА</t>
    </r>
    <r>
      <rPr>
        <i/>
        <sz val="10"/>
        <color theme="1"/>
        <rFont val="Times New Roman"/>
        <family val="1"/>
        <charset val="204"/>
      </rPr>
      <t xml:space="preserve">                             (відповідальний виконавець)</t>
    </r>
  </si>
  <si>
    <t>1011100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</si>
  <si>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</si>
  <si>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</si>
  <si>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1014030</t>
  </si>
  <si>
    <t>4030</t>
  </si>
  <si>
    <t>0824</t>
  </si>
  <si>
    <t>Забезпечення діяльності бібліотек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</si>
  <si>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</si>
  <si>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</si>
  <si>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</si>
  <si>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</si>
  <si>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</si>
  <si>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</si>
  <si>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</si>
  <si>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</si>
  <si>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</si>
  <si>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Інші заходи в галузі культури і мистецтва</t>
  </si>
  <si>
    <t>1019800</t>
  </si>
  <si>
    <t>2400000</t>
  </si>
  <si>
    <r>
      <rPr>
        <b/>
        <sz val="10"/>
        <color theme="1"/>
        <rFont val="Times New Roman"/>
        <family val="1"/>
        <charset val="204"/>
      </rPr>
      <t xml:space="preserve">Відділ  агропромислового розвитку РДА </t>
    </r>
    <r>
      <rPr>
        <i/>
        <sz val="10"/>
        <color theme="1"/>
        <rFont val="Times New Roman"/>
        <family val="1"/>
        <charset val="204"/>
      </rPr>
      <t>(головний розпорядник коштів)</t>
    </r>
  </si>
  <si>
    <t>2410000</t>
  </si>
  <si>
    <r>
      <rPr>
        <b/>
        <sz val="10"/>
        <color theme="1"/>
        <rFont val="Times New Roman"/>
        <family val="1"/>
        <charset val="204"/>
      </rPr>
      <t xml:space="preserve">Відділ  агропромислового розвитку РДА </t>
    </r>
    <r>
      <rPr>
        <i/>
        <sz val="10"/>
        <color theme="1"/>
        <rFont val="Times New Roman"/>
        <family val="1"/>
        <charset val="204"/>
      </rPr>
      <t>(відповідальний виконавець)</t>
    </r>
  </si>
  <si>
    <t>2418311</t>
  </si>
  <si>
    <t>0511</t>
  </si>
  <si>
    <t>Охорона та раціональне використання природних ресурсів</t>
  </si>
  <si>
    <t>2419800</t>
  </si>
  <si>
    <t>3700000</t>
  </si>
  <si>
    <r>
      <t xml:space="preserve">Фінансове управління РДА                             </t>
    </r>
    <r>
      <rPr>
        <i/>
        <sz val="10"/>
        <color theme="1"/>
        <rFont val="Times New Roman"/>
        <family val="1"/>
        <charset val="204"/>
      </rPr>
      <t>(головний розпорядник коштів)</t>
    </r>
  </si>
  <si>
    <t>3710000</t>
  </si>
  <si>
    <r>
      <t xml:space="preserve">Фінансове управління  РДА (в частині  міжбюджетних трансфертів, резервного фонду) </t>
    </r>
    <r>
      <rPr>
        <i/>
        <sz val="10"/>
        <color theme="1"/>
        <rFont val="Times New Roman"/>
        <family val="1"/>
        <charset val="204"/>
      </rPr>
      <t>(відповідальний виконавець)</t>
    </r>
  </si>
  <si>
    <t>3718700</t>
  </si>
  <si>
    <t>8700</t>
  </si>
  <si>
    <t>0133</t>
  </si>
  <si>
    <t>Резервний фонд</t>
  </si>
  <si>
    <t>3719150</t>
  </si>
  <si>
    <t>9150</t>
  </si>
  <si>
    <t>Інші дотації з місцевого бюджету</t>
  </si>
  <si>
    <t>3719510</t>
  </si>
  <si>
    <t>9510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</si>
  <si>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</si>
  <si>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3719410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</si>
  <si>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</si>
  <si>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</si>
  <si>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Інші субвенції з місцевого бюджету</t>
  </si>
  <si>
    <t>3719730</t>
  </si>
  <si>
    <t xml:space="preserve"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</t>
  </si>
  <si>
    <t>3719750</t>
  </si>
  <si>
    <t xml:space="preserve">Субвенції з місцевого бюджету на співфінансування інвестиційних проектів </t>
  </si>
  <si>
    <t>3719800</t>
  </si>
  <si>
    <t xml:space="preserve"> </t>
  </si>
  <si>
    <t>Всього</t>
  </si>
  <si>
    <t>Разом по загальному і спеціальному фондах:</t>
  </si>
  <si>
    <t>% виконання до уточненого плану за 2019 рік</t>
  </si>
  <si>
    <t>Затверджено на 2019 рік з урахуванням змін</t>
  </si>
  <si>
    <t>Затверджено на 2019 рік</t>
  </si>
  <si>
    <t>0217462</t>
  </si>
  <si>
    <t>Утримання та розвиток автомобільних доріг та дорожньої інфраструктури за рахунок відповідної субвенції з державного бюджету</t>
  </si>
  <si>
    <t>субвенції на забезпечення якісної, сучасної та доступної загальної середньої освіти "Нова українська школа"</t>
  </si>
  <si>
    <t>9770</t>
  </si>
  <si>
    <t>3719770</t>
  </si>
  <si>
    <t>0218312</t>
  </si>
  <si>
    <t>0813049</t>
  </si>
  <si>
    <t>3049</t>
  </si>
  <si>
    <t>Відшкодування послуги з догляду за дитиною до трьох років "муніципальна няня"</t>
  </si>
  <si>
    <t>0813086</t>
  </si>
  <si>
    <t>3086</t>
  </si>
  <si>
    <t>Фінансове управління РДА</t>
  </si>
  <si>
    <t>Інформація  про виконання видаткової частини Мукачівського районного бюджету за І півріччя 2019 року</t>
  </si>
  <si>
    <t>Уточнений план на І півріччя 2019 року</t>
  </si>
  <si>
    <t>Виконано за І півріччя 2019 року</t>
  </si>
  <si>
    <t>% виконання до уточненого плану за І півріччя 2019 року</t>
  </si>
  <si>
    <t>0217363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</si>
  <si>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</si>
  <si>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субвенції на реалізацію заходів, спрямованих на підвищення якості освіти </t>
  </si>
  <si>
    <t>залишку освітньої субвенції обласного бюджету, що утворився станом на 01.01.2019 року</t>
  </si>
  <si>
    <t>інші кошти</t>
  </si>
  <si>
    <t>061170</t>
  </si>
  <si>
    <t>1170</t>
  </si>
  <si>
    <t>Забезпечення діяльності інклюзивно-ресурсних центрів</t>
  </si>
  <si>
    <t>0218220</t>
  </si>
  <si>
    <t>заходи та роботи з мобілізаційної підготовки місцевого значення</t>
  </si>
  <si>
    <t>за рахунок субвенції з місцевого бюджету на здійснення переданих видатків у сфері охорони здоров’я за рахунок коштів медичної субвенції (цільові видатки на лікування хворих на цукровий діабет для відшкодування вартості препаратів інсуліну)</t>
  </si>
  <si>
    <t>за рахунок коштів районного бюджету</t>
  </si>
  <si>
    <t>0813032</t>
  </si>
  <si>
    <t>3032</t>
  </si>
  <si>
    <t>1070</t>
  </si>
  <si>
    <t>Надання пільг окремим категоріям громадян з оплати послуг зв"язку (за рахунок коштів районного бюджету)</t>
  </si>
  <si>
    <t>0813087</t>
  </si>
  <si>
    <t>3087</t>
  </si>
  <si>
    <t>Надання допомоги на дітей, хворих на тяжкі перинатальні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I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</si>
  <si>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Надання допомоги на дітей, які виховуються у багатодітних сім'ях</t>
  </si>
  <si>
    <t>3719570</t>
  </si>
  <si>
    <t>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</si>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</sst>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"/>
  </numFmts>
  <fonts count="2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8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top"/>
    </xf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7" fillId="0" borderId="0"/>
  </cellStyleXfs>
  <cellXfs count="92">
    <xf numFmtId="0" fontId="0" fillId="0" borderId="0" xfId="0"/>
    <xf numFmtId="0" fontId="1" fillId="0" borderId="0" xfId="0" applyFont="1"/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164" fontId="1" fillId="0" borderId="1" xfId="0" quotePrefix="1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2" fillId="0" borderId="0" xfId="0" applyFont="1"/>
    <xf numFmtId="0" fontId="1" fillId="0" borderId="3" xfId="0" applyFont="1" applyFill="1" applyBorder="1" applyAlignment="1">
      <alignment horizontal="center" vertical="center" wrapText="1"/>
    </xf>
    <xf numFmtId="0" fontId="1" fillId="0" borderId="3" xfId="25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1" fillId="0" borderId="7" xfId="25" applyNumberFormat="1" applyFont="1" applyFill="1" applyBorder="1" applyAlignment="1" applyProtection="1">
      <alignment horizontal="center" vertical="center" wrapText="1"/>
    </xf>
    <xf numFmtId="0" fontId="1" fillId="0" borderId="8" xfId="25" applyNumberFormat="1" applyFont="1" applyFill="1" applyBorder="1" applyAlignment="1" applyProtection="1">
      <alignment horizontal="center" vertical="center" wrapText="1"/>
    </xf>
    <xf numFmtId="165" fontId="1" fillId="0" borderId="10" xfId="0" applyNumberFormat="1" applyFont="1" applyFill="1" applyBorder="1" applyAlignment="1">
      <alignment horizontal="right" vertical="center" wrapText="1"/>
    </xf>
    <xf numFmtId="3" fontId="4" fillId="0" borderId="9" xfId="0" applyNumberFormat="1" applyFont="1" applyFill="1" applyBorder="1" applyAlignment="1">
      <alignment horizontal="right" vertical="center" wrapText="1"/>
    </xf>
    <xf numFmtId="3" fontId="1" fillId="0" borderId="9" xfId="0" applyNumberFormat="1" applyFont="1" applyFill="1" applyBorder="1" applyAlignment="1">
      <alignment vertical="center" wrapText="1"/>
    </xf>
    <xf numFmtId="3" fontId="4" fillId="0" borderId="11" xfId="0" applyNumberFormat="1" applyFont="1" applyFill="1" applyBorder="1" applyAlignment="1">
      <alignment horizontal="right" vertical="center" wrapText="1"/>
    </xf>
    <xf numFmtId="3" fontId="4" fillId="0" borderId="12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vertical="center" wrapText="1"/>
    </xf>
    <xf numFmtId="3" fontId="4" fillId="0" borderId="11" xfId="0" applyNumberFormat="1" applyFont="1" applyFill="1" applyBorder="1" applyAlignment="1">
      <alignment vertical="center" wrapText="1"/>
    </xf>
    <xf numFmtId="3" fontId="4" fillId="0" borderId="12" xfId="0" applyNumberFormat="1" applyFont="1" applyFill="1" applyBorder="1" applyAlignment="1">
      <alignment vertical="center" wrapText="1"/>
    </xf>
    <xf numFmtId="0" fontId="4" fillId="0" borderId="9" xfId="0" quotePrefix="1" applyFont="1" applyFill="1" applyBorder="1" applyAlignment="1">
      <alignment horizontal="center" vertical="center" wrapText="1"/>
    </xf>
    <xf numFmtId="164" fontId="4" fillId="0" borderId="10" xfId="0" quotePrefix="1" applyNumberFormat="1" applyFont="1" applyFill="1" applyBorder="1" applyAlignment="1">
      <alignment vertical="center" wrapText="1"/>
    </xf>
    <xf numFmtId="0" fontId="1" fillId="0" borderId="9" xfId="0" quotePrefix="1" applyFont="1" applyFill="1" applyBorder="1" applyAlignment="1">
      <alignment horizontal="center" vertical="center" wrapText="1"/>
    </xf>
    <xf numFmtId="164" fontId="1" fillId="0" borderId="10" xfId="0" quotePrefix="1" applyNumberFormat="1" applyFont="1" applyFill="1" applyBorder="1" applyAlignment="1">
      <alignment vertical="center" wrapText="1"/>
    </xf>
    <xf numFmtId="0" fontId="7" fillId="0" borderId="17" xfId="0" applyFont="1" applyBorder="1" applyAlignment="1">
      <alignment wrapText="1"/>
    </xf>
    <xf numFmtId="164" fontId="1" fillId="0" borderId="10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top" wrapText="1"/>
    </xf>
    <xf numFmtId="0" fontId="7" fillId="0" borderId="10" xfId="0" applyFont="1" applyBorder="1" applyAlignment="1">
      <alignment wrapText="1"/>
    </xf>
    <xf numFmtId="0" fontId="7" fillId="0" borderId="10" xfId="0" applyFont="1" applyBorder="1" applyAlignment="1">
      <alignment vertical="center" wrapText="1"/>
    </xf>
    <xf numFmtId="0" fontId="9" fillId="0" borderId="10" xfId="1" applyFont="1" applyFill="1" applyBorder="1" applyAlignment="1">
      <alignment horizontal="left" vertical="center" wrapText="1"/>
    </xf>
    <xf numFmtId="164" fontId="4" fillId="0" borderId="10" xfId="0" applyNumberFormat="1" applyFont="1" applyFill="1" applyBorder="1" applyAlignment="1">
      <alignment vertical="center" wrapText="1"/>
    </xf>
    <xf numFmtId="164" fontId="10" fillId="0" borderId="10" xfId="0" applyNumberFormat="1" applyFont="1" applyFill="1" applyBorder="1" applyAlignment="1">
      <alignment vertical="center" wrapText="1"/>
    </xf>
    <xf numFmtId="164" fontId="6" fillId="0" borderId="10" xfId="0" applyNumberFormat="1" applyFont="1" applyFill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49" fontId="9" fillId="0" borderId="10" xfId="1" applyNumberFormat="1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vertical="center" wrapText="1"/>
    </xf>
    <xf numFmtId="165" fontId="4" fillId="0" borderId="10" xfId="0" applyNumberFormat="1" applyFont="1" applyFill="1" applyBorder="1" applyAlignment="1">
      <alignment vertical="center" wrapText="1"/>
    </xf>
    <xf numFmtId="165" fontId="4" fillId="0" borderId="13" xfId="0" applyNumberFormat="1" applyFont="1" applyFill="1" applyBorder="1" applyAlignment="1">
      <alignment vertical="center" wrapText="1"/>
    </xf>
    <xf numFmtId="0" fontId="19" fillId="0" borderId="7" xfId="25" applyNumberFormat="1" applyFont="1" applyFill="1" applyBorder="1" applyAlignment="1" applyProtection="1">
      <alignment horizontal="center" vertical="center" wrapText="1"/>
    </xf>
    <xf numFmtId="0" fontId="19" fillId="0" borderId="3" xfId="25" applyNumberFormat="1" applyFont="1" applyFill="1" applyBorder="1" applyAlignment="1" applyProtection="1">
      <alignment horizontal="center" vertical="center" wrapText="1"/>
    </xf>
    <xf numFmtId="0" fontId="19" fillId="0" borderId="8" xfId="25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/>
    <xf numFmtId="0" fontId="1" fillId="0" borderId="1" xfId="25" applyNumberFormat="1" applyFont="1" applyFill="1" applyBorder="1" applyAlignment="1" applyProtection="1">
      <alignment horizontal="center" vertical="center" wrapText="1"/>
    </xf>
    <xf numFmtId="3" fontId="1" fillId="0" borderId="9" xfId="0" applyNumberFormat="1" applyFont="1" applyFill="1" applyBorder="1" applyAlignment="1">
      <alignment horizontal="right" vertical="center" wrapText="1"/>
    </xf>
    <xf numFmtId="3" fontId="1" fillId="0" borderId="18" xfId="0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0" fontId="4" fillId="0" borderId="7" xfId="25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165" fontId="4" fillId="0" borderId="12" xfId="0" applyNumberFormat="1" applyFont="1" applyFill="1" applyBorder="1" applyAlignment="1">
      <alignment horizontal="right" vertical="center" wrapText="1"/>
    </xf>
    <xf numFmtId="165" fontId="4" fillId="0" borderId="13" xfId="0" applyNumberFormat="1" applyFont="1" applyFill="1" applyBorder="1" applyAlignment="1">
      <alignment horizontal="right" vertical="center" wrapText="1"/>
    </xf>
    <xf numFmtId="165" fontId="1" fillId="0" borderId="10" xfId="0" applyNumberFormat="1" applyFont="1" applyFill="1" applyBorder="1" applyAlignment="1">
      <alignment vertical="center" wrapText="1"/>
    </xf>
    <xf numFmtId="3" fontId="4" fillId="0" borderId="18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left"/>
    </xf>
    <xf numFmtId="0" fontId="2" fillId="0" borderId="0" xfId="0" applyFont="1" applyFill="1"/>
    <xf numFmtId="0" fontId="18" fillId="0" borderId="0" xfId="0" applyFont="1" applyFill="1"/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29">
    <cellStyle name="Normal_meresha_07" xfId="2"/>
    <cellStyle name="Звичайний 10" xfId="3"/>
    <cellStyle name="Звичайний 11" xfId="4"/>
    <cellStyle name="Звичайний 12" xfId="5"/>
    <cellStyle name="Звичайний 13" xfId="6"/>
    <cellStyle name="Звичайний 14" xfId="7"/>
    <cellStyle name="Звичайний 15" xfId="8"/>
    <cellStyle name="Звичайний 16" xfId="9"/>
    <cellStyle name="Звичайний 17" xfId="10"/>
    <cellStyle name="Звичайний 18" xfId="11"/>
    <cellStyle name="Звичайний 19" xfId="12"/>
    <cellStyle name="Звичайний 2" xfId="13"/>
    <cellStyle name="Звичайний 20" xfId="14"/>
    <cellStyle name="Звичайний 3" xfId="15"/>
    <cellStyle name="Звичайний 4" xfId="16"/>
    <cellStyle name="Звичайний 5" xfId="17"/>
    <cellStyle name="Звичайний 6" xfId="18"/>
    <cellStyle name="Звичайний 7" xfId="19"/>
    <cellStyle name="Звичайний 8" xfId="20"/>
    <cellStyle name="Звичайний 9" xfId="21"/>
    <cellStyle name="Звичайний_Додаток _ 3 зм_ни 4575" xfId="22"/>
    <cellStyle name="Обычный" xfId="0" builtinId="0"/>
    <cellStyle name="Обычный 2" xfId="1"/>
    <cellStyle name="Обычный 2 2" xfId="23"/>
    <cellStyle name="Обычный 3" xfId="24"/>
    <cellStyle name="Обычный 4" xfId="25"/>
    <cellStyle name="Обычный 4 2" xfId="26"/>
    <cellStyle name="Обычный 5" xfId="27"/>
    <cellStyle name="Стиль 1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57"/>
  <sheetViews>
    <sheetView showZeros="0" tabSelected="1" topLeftCell="A143" workbookViewId="0">
      <selection activeCell="H148" sqref="H148"/>
    </sheetView>
  </sheetViews>
  <sheetFormatPr defaultRowHeight="12.75"/>
  <cols>
    <col min="1" max="1" width="12" style="1" customWidth="1"/>
    <col min="2" max="2" width="9.7109375" style="1" customWidth="1"/>
    <col min="3" max="3" width="9.140625" style="1" customWidth="1"/>
    <col min="4" max="4" width="41.85546875" style="1" customWidth="1"/>
    <col min="5" max="5" width="11.5703125" style="65" customWidth="1"/>
    <col min="6" max="8" width="11.5703125" style="61" customWidth="1"/>
    <col min="9" max="9" width="13.140625" style="61" customWidth="1"/>
    <col min="10" max="10" width="13.7109375" style="61" customWidth="1"/>
    <col min="11" max="13" width="11.5703125" style="61" customWidth="1"/>
    <col min="14" max="14" width="12.5703125" style="61" customWidth="1"/>
    <col min="15" max="15" width="15.7109375" style="61" customWidth="1"/>
    <col min="16" max="16" width="14.5703125" style="61" customWidth="1"/>
    <col min="17" max="17" width="11.85546875" style="61" customWidth="1"/>
    <col min="18" max="20" width="9.140625" style="61"/>
    <col min="21" max="16384" width="9.140625" style="1"/>
  </cols>
  <sheetData>
    <row r="1" spans="1:17" ht="15">
      <c r="Q1" s="73"/>
    </row>
    <row r="2" spans="1:17" ht="15">
      <c r="Q2" s="73"/>
    </row>
    <row r="3" spans="1:17" ht="18.75">
      <c r="A3" s="81" t="s">
        <v>285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>
      <c r="F4" s="83"/>
      <c r="G4" s="83"/>
      <c r="H4" s="83"/>
      <c r="I4" s="83"/>
      <c r="J4" s="83"/>
    </row>
    <row r="5" spans="1:17" ht="13.5" thickBot="1">
      <c r="F5" s="65"/>
    </row>
    <row r="6" spans="1:17" ht="12.75" customHeight="1">
      <c r="A6" s="84" t="s">
        <v>0</v>
      </c>
      <c r="B6" s="86" t="s">
        <v>1</v>
      </c>
      <c r="C6" s="88" t="s">
        <v>2</v>
      </c>
      <c r="D6" s="90" t="s">
        <v>3</v>
      </c>
      <c r="E6" s="75" t="s">
        <v>4</v>
      </c>
      <c r="F6" s="76"/>
      <c r="G6" s="76"/>
      <c r="H6" s="76"/>
      <c r="I6" s="76"/>
      <c r="J6" s="77"/>
      <c r="K6" s="75" t="s">
        <v>5</v>
      </c>
      <c r="L6" s="76"/>
      <c r="M6" s="76"/>
      <c r="N6" s="77"/>
      <c r="O6" s="78" t="s">
        <v>269</v>
      </c>
      <c r="P6" s="79"/>
      <c r="Q6" s="80"/>
    </row>
    <row r="7" spans="1:17" ht="66.75" customHeight="1">
      <c r="A7" s="85"/>
      <c r="B7" s="87"/>
      <c r="C7" s="89"/>
      <c r="D7" s="91"/>
      <c r="E7" s="66" t="s">
        <v>272</v>
      </c>
      <c r="F7" s="20" t="s">
        <v>271</v>
      </c>
      <c r="G7" s="19" t="s">
        <v>286</v>
      </c>
      <c r="H7" s="19" t="s">
        <v>287</v>
      </c>
      <c r="I7" s="19" t="s">
        <v>288</v>
      </c>
      <c r="J7" s="30" t="s">
        <v>288</v>
      </c>
      <c r="K7" s="23" t="s">
        <v>272</v>
      </c>
      <c r="L7" s="20" t="s">
        <v>271</v>
      </c>
      <c r="M7" s="62" t="s">
        <v>287</v>
      </c>
      <c r="N7" s="24" t="s">
        <v>270</v>
      </c>
      <c r="O7" s="58" t="s">
        <v>271</v>
      </c>
      <c r="P7" s="59" t="s">
        <v>287</v>
      </c>
      <c r="Q7" s="60" t="s">
        <v>270</v>
      </c>
    </row>
    <row r="8" spans="1:17" ht="24.75" customHeight="1">
      <c r="A8" s="34" t="s">
        <v>6</v>
      </c>
      <c r="B8" s="3"/>
      <c r="C8" s="4"/>
      <c r="D8" s="35" t="s">
        <v>7</v>
      </c>
      <c r="E8" s="31">
        <f>E9</f>
        <v>5052000</v>
      </c>
      <c r="F8" s="6">
        <f t="shared" ref="F8:M9" si="0">F9</f>
        <v>5252000</v>
      </c>
      <c r="G8" s="6">
        <f t="shared" si="0"/>
        <v>2726000</v>
      </c>
      <c r="H8" s="21">
        <f t="shared" si="0"/>
        <v>2455037</v>
      </c>
      <c r="I8" s="22">
        <f>H8/G8*100</f>
        <v>90.060051357300068</v>
      </c>
      <c r="J8" s="25">
        <f>H8/F8*100</f>
        <v>46.744801980198019</v>
      </c>
      <c r="K8" s="63">
        <f>K9</f>
        <v>1300</v>
      </c>
      <c r="L8" s="21">
        <f t="shared" si="0"/>
        <v>1216300</v>
      </c>
      <c r="M8" s="21">
        <f t="shared" si="0"/>
        <v>35270</v>
      </c>
      <c r="N8" s="25">
        <f>M8/L8*100</f>
        <v>2.8997780152922799</v>
      </c>
      <c r="O8" s="26">
        <f>F8+L8</f>
        <v>6468300</v>
      </c>
      <c r="P8" s="5">
        <f>H8+M8</f>
        <v>2490307</v>
      </c>
      <c r="Q8" s="56">
        <f>P8/O8*100</f>
        <v>38.500177790145791</v>
      </c>
    </row>
    <row r="9" spans="1:17" ht="25.5" customHeight="1">
      <c r="A9" s="34" t="s">
        <v>8</v>
      </c>
      <c r="B9" s="3"/>
      <c r="C9" s="4"/>
      <c r="D9" s="35" t="s">
        <v>9</v>
      </c>
      <c r="E9" s="31">
        <f>E10</f>
        <v>5052000</v>
      </c>
      <c r="F9" s="6">
        <f t="shared" si="0"/>
        <v>5252000</v>
      </c>
      <c r="G9" s="6">
        <f t="shared" si="0"/>
        <v>2726000</v>
      </c>
      <c r="H9" s="21">
        <f t="shared" si="0"/>
        <v>2455037</v>
      </c>
      <c r="I9" s="22">
        <f t="shared" ref="I9:I86" si="1">H9/G9*100</f>
        <v>90.060051357300068</v>
      </c>
      <c r="J9" s="25">
        <f t="shared" ref="J9:J86" si="2">H9/F9*100</f>
        <v>46.744801980198019</v>
      </c>
      <c r="K9" s="26">
        <f>K10</f>
        <v>1300</v>
      </c>
      <c r="L9" s="21">
        <f t="shared" si="0"/>
        <v>1216300</v>
      </c>
      <c r="M9" s="21">
        <f t="shared" si="0"/>
        <v>35270</v>
      </c>
      <c r="N9" s="25">
        <f t="shared" ref="N9:N81" si="3">M9/L9*100</f>
        <v>2.8997780152922799</v>
      </c>
      <c r="O9" s="26">
        <f t="shared" ref="O9:O87" si="4">F9+L9</f>
        <v>6468300</v>
      </c>
      <c r="P9" s="5">
        <f t="shared" ref="P9:P87" si="5">H9+M9</f>
        <v>2490307</v>
      </c>
      <c r="Q9" s="56">
        <f t="shared" ref="Q9:Q86" si="6">P9/O9*100</f>
        <v>38.500177790145791</v>
      </c>
    </row>
    <row r="10" spans="1:17" ht="69.75" customHeight="1">
      <c r="A10" s="36" t="s">
        <v>10</v>
      </c>
      <c r="B10" s="7" t="s">
        <v>11</v>
      </c>
      <c r="C10" s="8" t="s">
        <v>12</v>
      </c>
      <c r="D10" s="37" t="s">
        <v>13</v>
      </c>
      <c r="E10" s="31">
        <v>5052000</v>
      </c>
      <c r="F10" s="6">
        <v>5252000</v>
      </c>
      <c r="G10" s="6">
        <v>2726000</v>
      </c>
      <c r="H10" s="21">
        <v>2455037</v>
      </c>
      <c r="I10" s="22">
        <f t="shared" si="1"/>
        <v>90.060051357300068</v>
      </c>
      <c r="J10" s="25">
        <f t="shared" si="2"/>
        <v>46.744801980198019</v>
      </c>
      <c r="K10" s="63">
        <v>1300</v>
      </c>
      <c r="L10" s="21">
        <v>1216300</v>
      </c>
      <c r="M10" s="21">
        <v>35270</v>
      </c>
      <c r="N10" s="25">
        <f t="shared" si="3"/>
        <v>2.8997780152922799</v>
      </c>
      <c r="O10" s="26">
        <f t="shared" si="4"/>
        <v>6468300</v>
      </c>
      <c r="P10" s="5">
        <f t="shared" si="5"/>
        <v>2490307</v>
      </c>
      <c r="Q10" s="56">
        <f t="shared" si="6"/>
        <v>38.500177790145791</v>
      </c>
    </row>
    <row r="11" spans="1:17" ht="32.25" customHeight="1">
      <c r="A11" s="34" t="s">
        <v>14</v>
      </c>
      <c r="B11" s="3"/>
      <c r="C11" s="4"/>
      <c r="D11" s="35" t="s">
        <v>15</v>
      </c>
      <c r="E11" s="5">
        <f>E12+E27+E29</f>
        <v>7523500</v>
      </c>
      <c r="F11" s="6">
        <f>F12+F27+F29</f>
        <v>15139125</v>
      </c>
      <c r="G11" s="6">
        <f>G12+G27+G29</f>
        <v>11279525</v>
      </c>
      <c r="H11" s="21">
        <f>H12+H27+H29</f>
        <v>6317883</v>
      </c>
      <c r="I11" s="22">
        <f t="shared" si="1"/>
        <v>56.011959723481262</v>
      </c>
      <c r="J11" s="25">
        <f t="shared" si="2"/>
        <v>41.732154269153597</v>
      </c>
      <c r="K11" s="21">
        <f>K12+K27+K29</f>
        <v>220000</v>
      </c>
      <c r="L11" s="21">
        <f>L12+L27+L29</f>
        <v>16350206</v>
      </c>
      <c r="M11" s="21">
        <f>M12+M27+M29</f>
        <v>1754834</v>
      </c>
      <c r="N11" s="25">
        <f t="shared" si="3"/>
        <v>10.732794436963058</v>
      </c>
      <c r="O11" s="26">
        <f t="shared" si="4"/>
        <v>31489331</v>
      </c>
      <c r="P11" s="5">
        <f t="shared" si="5"/>
        <v>8072717</v>
      </c>
      <c r="Q11" s="56">
        <f t="shared" si="6"/>
        <v>25.636356008960622</v>
      </c>
    </row>
    <row r="12" spans="1:17" ht="32.25" customHeight="1">
      <c r="A12" s="34" t="s">
        <v>16</v>
      </c>
      <c r="B12" s="7"/>
      <c r="C12" s="9"/>
      <c r="D12" s="35" t="s">
        <v>17</v>
      </c>
      <c r="E12" s="5">
        <f>SUM(E13:E26)</f>
        <v>2611500</v>
      </c>
      <c r="F12" s="6">
        <f>SUM(F13:F26)</f>
        <v>10029125</v>
      </c>
      <c r="G12" s="6">
        <f>SUM(G13:G26)</f>
        <v>8719625</v>
      </c>
      <c r="H12" s="21">
        <f>SUM(H13:H26)</f>
        <v>4013774</v>
      </c>
      <c r="I12" s="22">
        <f t="shared" si="1"/>
        <v>46.031497914187824</v>
      </c>
      <c r="J12" s="25">
        <f t="shared" si="2"/>
        <v>40.021178318148394</v>
      </c>
      <c r="K12" s="27">
        <f>SUM(K13:K26)</f>
        <v>0</v>
      </c>
      <c r="L12" s="21">
        <f>SUM(L13:L26)</f>
        <v>16130206</v>
      </c>
      <c r="M12" s="21">
        <f>SUM(M13:M26)</f>
        <v>1704411</v>
      </c>
      <c r="N12" s="25">
        <f t="shared" si="3"/>
        <v>10.5665792488949</v>
      </c>
      <c r="O12" s="26">
        <f t="shared" si="4"/>
        <v>26159331</v>
      </c>
      <c r="P12" s="5">
        <f t="shared" si="5"/>
        <v>5718185</v>
      </c>
      <c r="Q12" s="56">
        <f t="shared" si="6"/>
        <v>21.859064362158193</v>
      </c>
    </row>
    <row r="13" spans="1:17" ht="38.25">
      <c r="A13" s="36" t="s">
        <v>18</v>
      </c>
      <c r="B13" s="7" t="s">
        <v>19</v>
      </c>
      <c r="C13" s="8" t="s">
        <v>20</v>
      </c>
      <c r="D13" s="37" t="s">
        <v>21</v>
      </c>
      <c r="E13" s="31">
        <v>2611500</v>
      </c>
      <c r="F13" s="6">
        <v>2611500</v>
      </c>
      <c r="G13" s="6">
        <v>1302000</v>
      </c>
      <c r="H13" s="21">
        <v>1018389</v>
      </c>
      <c r="I13" s="22">
        <f t="shared" si="1"/>
        <v>78.217281105990793</v>
      </c>
      <c r="J13" s="25">
        <f t="shared" si="2"/>
        <v>38.996323951751869</v>
      </c>
      <c r="K13" s="63"/>
      <c r="L13" s="21"/>
      <c r="M13" s="21">
        <v>0</v>
      </c>
      <c r="N13" s="25"/>
      <c r="O13" s="26">
        <f t="shared" si="4"/>
        <v>2611500</v>
      </c>
      <c r="P13" s="5">
        <f t="shared" si="5"/>
        <v>1018389</v>
      </c>
      <c r="Q13" s="56">
        <f t="shared" si="6"/>
        <v>38.996323951751869</v>
      </c>
    </row>
    <row r="14" spans="1:17" ht="38.25">
      <c r="A14" s="36" t="s">
        <v>289</v>
      </c>
      <c r="B14" s="7">
        <v>7363</v>
      </c>
      <c r="C14" s="10" t="s">
        <v>23</v>
      </c>
      <c r="D14" s="39" t="s">
        <v>290</v>
      </c>
      <c r="E14" s="31"/>
      <c r="F14" s="6"/>
      <c r="G14" s="6"/>
      <c r="H14" s="21"/>
      <c r="I14" s="22"/>
      <c r="J14" s="25"/>
      <c r="K14" s="63"/>
      <c r="L14" s="21">
        <v>1239000</v>
      </c>
      <c r="M14" s="21"/>
      <c r="N14" s="25">
        <f>M14/L14*100</f>
        <v>0</v>
      </c>
      <c r="O14" s="26">
        <f t="shared" ref="O14" si="7">F14+L14</f>
        <v>1239000</v>
      </c>
      <c r="P14" s="5">
        <f t="shared" ref="P14" si="8">H14+M14</f>
        <v>0</v>
      </c>
      <c r="Q14" s="56">
        <f t="shared" ref="Q14" si="9">P14/O14*100</f>
        <v>0</v>
      </c>
    </row>
    <row r="15" spans="1:17" ht="29.25" customHeight="1">
      <c r="A15" s="36" t="s">
        <v>22</v>
      </c>
      <c r="B15" s="7">
        <v>7370</v>
      </c>
      <c r="C15" s="10" t="s">
        <v>23</v>
      </c>
      <c r="D15" s="38" t="s">
        <v>24</v>
      </c>
      <c r="E15" s="31"/>
      <c r="F15" s="6">
        <v>0</v>
      </c>
      <c r="G15" s="6">
        <v>0</v>
      </c>
      <c r="H15" s="21">
        <v>0</v>
      </c>
      <c r="I15" s="22"/>
      <c r="J15" s="25"/>
      <c r="K15" s="63"/>
      <c r="L15" s="21">
        <v>667100</v>
      </c>
      <c r="M15" s="21">
        <v>121551</v>
      </c>
      <c r="N15" s="25">
        <f>M15/L15*100</f>
        <v>18.220806475790734</v>
      </c>
      <c r="O15" s="26">
        <f t="shared" si="4"/>
        <v>667100</v>
      </c>
      <c r="P15" s="5">
        <f t="shared" si="5"/>
        <v>121551</v>
      </c>
      <c r="Q15" s="56">
        <f t="shared" si="6"/>
        <v>18.220806475790734</v>
      </c>
    </row>
    <row r="16" spans="1:17" ht="38.25">
      <c r="A16" s="36" t="s">
        <v>25</v>
      </c>
      <c r="B16" s="7">
        <v>7461</v>
      </c>
      <c r="C16" s="11" t="s">
        <v>26</v>
      </c>
      <c r="D16" s="39" t="s">
        <v>27</v>
      </c>
      <c r="E16" s="31"/>
      <c r="F16" s="6">
        <v>3162194</v>
      </c>
      <c r="G16" s="6">
        <v>3162194</v>
      </c>
      <c r="H16" s="21">
        <v>64250</v>
      </c>
      <c r="I16" s="22">
        <f t="shared" si="1"/>
        <v>2.031817149738441</v>
      </c>
      <c r="J16" s="25">
        <f t="shared" si="2"/>
        <v>2.031817149738441</v>
      </c>
      <c r="K16" s="63"/>
      <c r="L16" s="21">
        <v>164106</v>
      </c>
      <c r="M16" s="21">
        <v>152408</v>
      </c>
      <c r="N16" s="25">
        <f>M16/L16*100</f>
        <v>92.871680499189551</v>
      </c>
      <c r="O16" s="26">
        <f t="shared" si="4"/>
        <v>3326300</v>
      </c>
      <c r="P16" s="5">
        <f t="shared" si="5"/>
        <v>216658</v>
      </c>
      <c r="Q16" s="56">
        <f t="shared" si="6"/>
        <v>6.5134834500796686</v>
      </c>
    </row>
    <row r="17" spans="1:17" ht="38.25">
      <c r="A17" s="36" t="s">
        <v>273</v>
      </c>
      <c r="B17" s="7">
        <v>7462</v>
      </c>
      <c r="C17" s="11" t="s">
        <v>26</v>
      </c>
      <c r="D17" s="39" t="s">
        <v>274</v>
      </c>
      <c r="E17" s="31"/>
      <c r="F17" s="6"/>
      <c r="G17" s="6"/>
      <c r="H17" s="21"/>
      <c r="I17" s="22"/>
      <c r="J17" s="25"/>
      <c r="K17" s="63"/>
      <c r="L17" s="21">
        <v>10911000</v>
      </c>
      <c r="M17" s="21">
        <v>1336452</v>
      </c>
      <c r="N17" s="25">
        <f>M17/L17*100</f>
        <v>12.248666483365412</v>
      </c>
      <c r="O17" s="26">
        <f t="shared" si="4"/>
        <v>10911000</v>
      </c>
      <c r="P17" s="5">
        <f t="shared" si="5"/>
        <v>1336452</v>
      </c>
      <c r="Q17" s="56">
        <f t="shared" si="6"/>
        <v>12.248666483365412</v>
      </c>
    </row>
    <row r="18" spans="1:17" ht="42.75" customHeight="1">
      <c r="A18" s="36" t="s">
        <v>28</v>
      </c>
      <c r="B18" s="7">
        <v>7463</v>
      </c>
      <c r="C18" s="11" t="s">
        <v>26</v>
      </c>
      <c r="D18" s="39" t="s">
        <v>29</v>
      </c>
      <c r="E18" s="31"/>
      <c r="F18" s="6">
        <v>1293431</v>
      </c>
      <c r="G18" s="6">
        <v>1293431</v>
      </c>
      <c r="H18" s="21">
        <v>700818</v>
      </c>
      <c r="I18" s="22">
        <f t="shared" si="1"/>
        <v>54.182867118539754</v>
      </c>
      <c r="J18" s="25">
        <f t="shared" si="2"/>
        <v>54.182867118539754</v>
      </c>
      <c r="K18" s="63"/>
      <c r="L18" s="21">
        <v>3000000</v>
      </c>
      <c r="M18" s="21"/>
      <c r="N18" s="25"/>
      <c r="O18" s="26">
        <f t="shared" si="4"/>
        <v>4293431</v>
      </c>
      <c r="P18" s="5">
        <f t="shared" si="5"/>
        <v>700818</v>
      </c>
      <c r="Q18" s="56">
        <f t="shared" si="6"/>
        <v>16.323029297547812</v>
      </c>
    </row>
    <row r="19" spans="1:17" ht="30.75" customHeight="1">
      <c r="A19" s="36" t="s">
        <v>30</v>
      </c>
      <c r="B19" s="7">
        <v>7622</v>
      </c>
      <c r="C19" s="11" t="s">
        <v>31</v>
      </c>
      <c r="D19" s="40" t="s">
        <v>32</v>
      </c>
      <c r="E19" s="31"/>
      <c r="F19" s="6">
        <v>46200</v>
      </c>
      <c r="G19" s="6">
        <v>46200</v>
      </c>
      <c r="H19" s="21"/>
      <c r="I19" s="22">
        <f t="shared" si="1"/>
        <v>0</v>
      </c>
      <c r="J19" s="25">
        <f t="shared" si="2"/>
        <v>0</v>
      </c>
      <c r="K19" s="63"/>
      <c r="L19" s="21"/>
      <c r="M19" s="21"/>
      <c r="N19" s="25"/>
      <c r="O19" s="26">
        <f t="shared" si="4"/>
        <v>46200</v>
      </c>
      <c r="P19" s="5">
        <f t="shared" si="5"/>
        <v>0</v>
      </c>
      <c r="Q19" s="56">
        <f t="shared" si="6"/>
        <v>0</v>
      </c>
    </row>
    <row r="20" spans="1:17" ht="32.25" customHeight="1">
      <c r="A20" s="36" t="s">
        <v>33</v>
      </c>
      <c r="B20" s="12">
        <v>7630</v>
      </c>
      <c r="C20" s="13" t="s">
        <v>31</v>
      </c>
      <c r="D20" s="41" t="s">
        <v>34</v>
      </c>
      <c r="E20" s="31"/>
      <c r="F20" s="6">
        <v>71000</v>
      </c>
      <c r="G20" s="6">
        <v>71000</v>
      </c>
      <c r="H20" s="21">
        <v>2700</v>
      </c>
      <c r="I20" s="22">
        <f t="shared" si="1"/>
        <v>3.8028169014084505</v>
      </c>
      <c r="J20" s="25">
        <f t="shared" si="2"/>
        <v>3.8028169014084505</v>
      </c>
      <c r="K20" s="63"/>
      <c r="L20" s="21"/>
      <c r="M20" s="21"/>
      <c r="N20" s="25"/>
      <c r="O20" s="26">
        <f t="shared" si="4"/>
        <v>71000</v>
      </c>
      <c r="P20" s="5">
        <f t="shared" si="5"/>
        <v>2700</v>
      </c>
      <c r="Q20" s="56">
        <f t="shared" si="6"/>
        <v>3.8028169014084505</v>
      </c>
    </row>
    <row r="21" spans="1:17" ht="29.25" customHeight="1">
      <c r="A21" s="36" t="s">
        <v>35</v>
      </c>
      <c r="B21" s="12">
        <v>8130</v>
      </c>
      <c r="C21" s="13" t="s">
        <v>36</v>
      </c>
      <c r="D21" s="42" t="s">
        <v>37</v>
      </c>
      <c r="E21" s="31"/>
      <c r="F21" s="6">
        <v>50000</v>
      </c>
      <c r="G21" s="6">
        <v>50000</v>
      </c>
      <c r="H21" s="21"/>
      <c r="I21" s="22">
        <f t="shared" si="1"/>
        <v>0</v>
      </c>
      <c r="J21" s="25">
        <f t="shared" si="2"/>
        <v>0</v>
      </c>
      <c r="K21" s="63"/>
      <c r="L21" s="21"/>
      <c r="M21" s="21"/>
      <c r="N21" s="25"/>
      <c r="O21" s="26">
        <f t="shared" si="4"/>
        <v>50000</v>
      </c>
      <c r="P21" s="5">
        <f t="shared" si="5"/>
        <v>0</v>
      </c>
      <c r="Q21" s="56">
        <f t="shared" si="6"/>
        <v>0</v>
      </c>
    </row>
    <row r="22" spans="1:17" ht="29.25" customHeight="1">
      <c r="A22" s="36" t="s">
        <v>297</v>
      </c>
      <c r="B22" s="14">
        <v>8220</v>
      </c>
      <c r="C22" s="15" t="s">
        <v>39</v>
      </c>
      <c r="D22" s="42" t="s">
        <v>298</v>
      </c>
      <c r="E22" s="31"/>
      <c r="F22" s="6">
        <v>13200</v>
      </c>
      <c r="G22" s="6">
        <v>13200</v>
      </c>
      <c r="H22" s="21"/>
      <c r="I22" s="22">
        <f t="shared" ref="I22" si="10">H22/G22*100</f>
        <v>0</v>
      </c>
      <c r="J22" s="25">
        <f t="shared" ref="J22" si="11">H22/F22*100</f>
        <v>0</v>
      </c>
      <c r="K22" s="63"/>
      <c r="L22" s="21"/>
      <c r="M22" s="21"/>
      <c r="N22" s="25"/>
      <c r="O22" s="26">
        <f t="shared" ref="O22" si="12">F22+L22</f>
        <v>13200</v>
      </c>
      <c r="P22" s="5">
        <f t="shared" ref="P22" si="13">H22+M22</f>
        <v>0</v>
      </c>
      <c r="Q22" s="56">
        <f t="shared" ref="Q22" si="14">P22/O22*100</f>
        <v>0</v>
      </c>
    </row>
    <row r="23" spans="1:17" ht="17.25" customHeight="1">
      <c r="A23" s="36" t="s">
        <v>38</v>
      </c>
      <c r="B23" s="14">
        <v>8230</v>
      </c>
      <c r="C23" s="15" t="s">
        <v>39</v>
      </c>
      <c r="D23" s="42" t="s">
        <v>40</v>
      </c>
      <c r="E23" s="31"/>
      <c r="F23" s="6">
        <v>228800</v>
      </c>
      <c r="G23" s="6">
        <v>228800</v>
      </c>
      <c r="H23" s="21">
        <v>40417</v>
      </c>
      <c r="I23" s="22">
        <f t="shared" si="1"/>
        <v>17.664772727272727</v>
      </c>
      <c r="J23" s="25">
        <f t="shared" si="2"/>
        <v>17.664772727272727</v>
      </c>
      <c r="K23" s="63"/>
      <c r="L23" s="21"/>
      <c r="M23" s="21"/>
      <c r="N23" s="25"/>
      <c r="O23" s="26">
        <f t="shared" si="4"/>
        <v>228800</v>
      </c>
      <c r="P23" s="5">
        <f t="shared" si="5"/>
        <v>40417</v>
      </c>
      <c r="Q23" s="56">
        <f t="shared" si="6"/>
        <v>17.664772727272727</v>
      </c>
    </row>
    <row r="24" spans="1:17" ht="15" customHeight="1">
      <c r="A24" s="36" t="s">
        <v>278</v>
      </c>
      <c r="B24" s="7">
        <v>8312</v>
      </c>
      <c r="C24" s="8" t="s">
        <v>41</v>
      </c>
      <c r="D24" s="39" t="s">
        <v>42</v>
      </c>
      <c r="E24" s="31"/>
      <c r="F24" s="6">
        <v>10000</v>
      </c>
      <c r="G24" s="6">
        <v>10000</v>
      </c>
      <c r="H24" s="21"/>
      <c r="I24" s="22">
        <f t="shared" si="1"/>
        <v>0</v>
      </c>
      <c r="J24" s="25">
        <f t="shared" si="2"/>
        <v>0</v>
      </c>
      <c r="K24" s="63"/>
      <c r="L24" s="21"/>
      <c r="M24" s="21"/>
      <c r="N24" s="25"/>
      <c r="O24" s="26">
        <f t="shared" si="4"/>
        <v>10000</v>
      </c>
      <c r="P24" s="5">
        <f t="shared" si="5"/>
        <v>0</v>
      </c>
      <c r="Q24" s="56">
        <f t="shared" si="6"/>
        <v>0</v>
      </c>
    </row>
    <row r="25" spans="1:17" ht="18" customHeight="1">
      <c r="A25" s="36" t="s">
        <v>43</v>
      </c>
      <c r="B25" s="14">
        <v>8420</v>
      </c>
      <c r="C25" s="15" t="s">
        <v>44</v>
      </c>
      <c r="D25" s="42" t="s">
        <v>45</v>
      </c>
      <c r="E25" s="31"/>
      <c r="F25" s="6">
        <v>50000</v>
      </c>
      <c r="G25" s="6">
        <v>50000</v>
      </c>
      <c r="H25" s="21">
        <v>9000</v>
      </c>
      <c r="I25" s="22">
        <f t="shared" si="1"/>
        <v>18</v>
      </c>
      <c r="J25" s="25">
        <f t="shared" si="2"/>
        <v>18</v>
      </c>
      <c r="K25" s="63"/>
      <c r="L25" s="21"/>
      <c r="M25" s="21"/>
      <c r="N25" s="25"/>
      <c r="O25" s="26">
        <f t="shared" si="4"/>
        <v>50000</v>
      </c>
      <c r="P25" s="5">
        <f t="shared" si="5"/>
        <v>9000</v>
      </c>
      <c r="Q25" s="56">
        <f t="shared" si="6"/>
        <v>18</v>
      </c>
    </row>
    <row r="26" spans="1:17" ht="43.5" customHeight="1">
      <c r="A26" s="36" t="s">
        <v>46</v>
      </c>
      <c r="B26" s="13" t="s">
        <v>47</v>
      </c>
      <c r="C26" s="15" t="s">
        <v>48</v>
      </c>
      <c r="D26" s="43" t="s">
        <v>49</v>
      </c>
      <c r="E26" s="31"/>
      <c r="F26" s="6">
        <v>2492800</v>
      </c>
      <c r="G26" s="6">
        <v>2492800</v>
      </c>
      <c r="H26" s="21">
        <v>2178200</v>
      </c>
      <c r="I26" s="22">
        <f t="shared" si="1"/>
        <v>87.379653401797171</v>
      </c>
      <c r="J26" s="25">
        <f t="shared" si="2"/>
        <v>87.379653401797171</v>
      </c>
      <c r="K26" s="63"/>
      <c r="L26" s="21">
        <v>149000</v>
      </c>
      <c r="M26" s="21">
        <v>94000</v>
      </c>
      <c r="N26" s="25">
        <f t="shared" si="3"/>
        <v>63.087248322147651</v>
      </c>
      <c r="O26" s="26">
        <f t="shared" si="4"/>
        <v>2641800</v>
      </c>
      <c r="P26" s="5">
        <f t="shared" si="5"/>
        <v>2272200</v>
      </c>
      <c r="Q26" s="56">
        <f t="shared" si="6"/>
        <v>86.009538950715424</v>
      </c>
    </row>
    <row r="27" spans="1:17" ht="54.75" customHeight="1">
      <c r="A27" s="34" t="s">
        <v>50</v>
      </c>
      <c r="B27" s="7"/>
      <c r="C27" s="9"/>
      <c r="D27" s="35" t="s">
        <v>51</v>
      </c>
      <c r="E27" s="31">
        <f>E28</f>
        <v>3754200</v>
      </c>
      <c r="F27" s="6">
        <f>F28</f>
        <v>3952200</v>
      </c>
      <c r="G27" s="6">
        <f t="shared" ref="G27:M27" si="15">G28</f>
        <v>1983900</v>
      </c>
      <c r="H27" s="21">
        <f t="shared" si="15"/>
        <v>1861181</v>
      </c>
      <c r="I27" s="22">
        <f t="shared" si="1"/>
        <v>93.814254750743487</v>
      </c>
      <c r="J27" s="25">
        <f t="shared" si="2"/>
        <v>47.092277718738927</v>
      </c>
      <c r="K27" s="63">
        <f>K28</f>
        <v>220000</v>
      </c>
      <c r="L27" s="21">
        <f t="shared" si="15"/>
        <v>220000</v>
      </c>
      <c r="M27" s="21">
        <f t="shared" si="15"/>
        <v>50423</v>
      </c>
      <c r="N27" s="25">
        <f t="shared" si="3"/>
        <v>22.919545454545453</v>
      </c>
      <c r="O27" s="26">
        <f t="shared" si="4"/>
        <v>4172200</v>
      </c>
      <c r="P27" s="5">
        <f t="shared" si="5"/>
        <v>1911604</v>
      </c>
      <c r="Q27" s="56">
        <f t="shared" si="6"/>
        <v>45.817650160586744</v>
      </c>
    </row>
    <row r="28" spans="1:17" ht="57.75" customHeight="1">
      <c r="A28" s="36" t="s">
        <v>52</v>
      </c>
      <c r="B28" s="7" t="s">
        <v>53</v>
      </c>
      <c r="C28" s="8" t="s">
        <v>54</v>
      </c>
      <c r="D28" s="37" t="s">
        <v>55</v>
      </c>
      <c r="E28" s="31">
        <v>3754200</v>
      </c>
      <c r="F28" s="6">
        <v>3952200</v>
      </c>
      <c r="G28" s="6">
        <v>1983900</v>
      </c>
      <c r="H28" s="21">
        <v>1861181</v>
      </c>
      <c r="I28" s="22">
        <f t="shared" si="1"/>
        <v>93.814254750743487</v>
      </c>
      <c r="J28" s="25">
        <f t="shared" si="2"/>
        <v>47.092277718738927</v>
      </c>
      <c r="K28" s="63">
        <v>220000</v>
      </c>
      <c r="L28" s="21">
        <v>220000</v>
      </c>
      <c r="M28" s="21">
        <v>50423</v>
      </c>
      <c r="N28" s="25">
        <f t="shared" si="3"/>
        <v>22.919545454545453</v>
      </c>
      <c r="O28" s="26">
        <f t="shared" si="4"/>
        <v>4172200</v>
      </c>
      <c r="P28" s="5">
        <f t="shared" si="5"/>
        <v>1911604</v>
      </c>
      <c r="Q28" s="56">
        <f t="shared" si="6"/>
        <v>45.817650160586744</v>
      </c>
    </row>
    <row r="29" spans="1:17" ht="41.25" customHeight="1">
      <c r="A29" s="34" t="s">
        <v>56</v>
      </c>
      <c r="B29" s="7"/>
      <c r="C29" s="9"/>
      <c r="D29" s="44" t="s">
        <v>57</v>
      </c>
      <c r="E29" s="31">
        <f>E30</f>
        <v>1157800</v>
      </c>
      <c r="F29" s="6">
        <f t="shared" ref="F29:M29" si="16">F30</f>
        <v>1157800</v>
      </c>
      <c r="G29" s="6">
        <f t="shared" si="16"/>
        <v>576000</v>
      </c>
      <c r="H29" s="21">
        <f t="shared" si="16"/>
        <v>442928</v>
      </c>
      <c r="I29" s="22">
        <f t="shared" si="1"/>
        <v>76.897222222222211</v>
      </c>
      <c r="J29" s="25">
        <f t="shared" si="2"/>
        <v>38.256002763862497</v>
      </c>
      <c r="K29" s="63">
        <f>K30</f>
        <v>0</v>
      </c>
      <c r="L29" s="21">
        <f t="shared" si="16"/>
        <v>0</v>
      </c>
      <c r="M29" s="21">
        <f t="shared" si="16"/>
        <v>0</v>
      </c>
      <c r="N29" s="25"/>
      <c r="O29" s="26">
        <f t="shared" si="4"/>
        <v>1157800</v>
      </c>
      <c r="P29" s="5">
        <f t="shared" si="5"/>
        <v>442928</v>
      </c>
      <c r="Q29" s="56">
        <f t="shared" si="6"/>
        <v>38.256002763862497</v>
      </c>
    </row>
    <row r="30" spans="1:17" ht="30.75" customHeight="1">
      <c r="A30" s="36" t="s">
        <v>58</v>
      </c>
      <c r="B30" s="7" t="s">
        <v>59</v>
      </c>
      <c r="C30" s="8" t="s">
        <v>60</v>
      </c>
      <c r="D30" s="37" t="s">
        <v>61</v>
      </c>
      <c r="E30" s="31">
        <v>1157800</v>
      </c>
      <c r="F30" s="6">
        <v>1157800</v>
      </c>
      <c r="G30" s="6">
        <v>576000</v>
      </c>
      <c r="H30" s="21">
        <v>442928</v>
      </c>
      <c r="I30" s="22">
        <f t="shared" si="1"/>
        <v>76.897222222222211</v>
      </c>
      <c r="J30" s="25">
        <f t="shared" si="2"/>
        <v>38.256002763862497</v>
      </c>
      <c r="K30" s="63"/>
      <c r="L30" s="21"/>
      <c r="M30" s="21">
        <v>0</v>
      </c>
      <c r="N30" s="25"/>
      <c r="O30" s="26">
        <f t="shared" si="4"/>
        <v>1157800</v>
      </c>
      <c r="P30" s="5">
        <f t="shared" si="5"/>
        <v>442928</v>
      </c>
      <c r="Q30" s="56">
        <f t="shared" si="6"/>
        <v>38.256002763862497</v>
      </c>
    </row>
    <row r="31" spans="1:17" ht="30" customHeight="1">
      <c r="A31" s="34" t="s">
        <v>62</v>
      </c>
      <c r="B31" s="3"/>
      <c r="C31" s="4"/>
      <c r="D31" s="35" t="s">
        <v>63</v>
      </c>
      <c r="E31" s="5">
        <f t="shared" ref="E31:M31" si="17">E32</f>
        <v>407493800</v>
      </c>
      <c r="F31" s="6">
        <f t="shared" si="17"/>
        <v>410424465</v>
      </c>
      <c r="G31" s="6">
        <f t="shared" si="17"/>
        <v>237953165</v>
      </c>
      <c r="H31" s="21">
        <f t="shared" si="17"/>
        <v>201078595</v>
      </c>
      <c r="I31" s="22">
        <f t="shared" si="1"/>
        <v>84.503433690407107</v>
      </c>
      <c r="J31" s="25">
        <f t="shared" si="2"/>
        <v>48.992838426432499</v>
      </c>
      <c r="K31" s="21">
        <f t="shared" si="17"/>
        <v>18408000</v>
      </c>
      <c r="L31" s="21">
        <f t="shared" si="17"/>
        <v>64644635</v>
      </c>
      <c r="M31" s="21">
        <f t="shared" si="17"/>
        <v>10209894</v>
      </c>
      <c r="N31" s="25">
        <f t="shared" si="3"/>
        <v>15.793876784979913</v>
      </c>
      <c r="O31" s="26">
        <f t="shared" si="4"/>
        <v>475069100</v>
      </c>
      <c r="P31" s="5">
        <f t="shared" si="5"/>
        <v>211288489</v>
      </c>
      <c r="Q31" s="56">
        <f t="shared" si="6"/>
        <v>44.475317169649635</v>
      </c>
    </row>
    <row r="32" spans="1:17" ht="33" customHeight="1">
      <c r="A32" s="34" t="s">
        <v>64</v>
      </c>
      <c r="B32" s="3"/>
      <c r="C32" s="4"/>
      <c r="D32" s="35" t="s">
        <v>65</v>
      </c>
      <c r="E32" s="21">
        <f t="shared" ref="E32:G32" si="18">E33+E38+E49+E50+E52+E56+E63+E64+E65+E66+E57</f>
        <v>407493800</v>
      </c>
      <c r="F32" s="21">
        <f t="shared" si="18"/>
        <v>410424465</v>
      </c>
      <c r="G32" s="21">
        <f t="shared" si="18"/>
        <v>237953165</v>
      </c>
      <c r="H32" s="21">
        <f>H33+H38+H49+H50+H52+H56+H63+H64+H65+H66+H57</f>
        <v>201078595</v>
      </c>
      <c r="I32" s="22">
        <f t="shared" si="1"/>
        <v>84.503433690407107</v>
      </c>
      <c r="J32" s="25">
        <f t="shared" si="2"/>
        <v>48.992838426432499</v>
      </c>
      <c r="K32" s="21">
        <f>K33+K38+K49+K50+K52+K56+K63+K64+K65+K66+K57</f>
        <v>18408000</v>
      </c>
      <c r="L32" s="21">
        <f>L33+L38+L49+L50+L52+L56+L63+L64+L65+L66+L57</f>
        <v>64644635</v>
      </c>
      <c r="M32" s="21">
        <f>M33+M38+M49+M50+M52+M56+M63+M64+M65+M66+M57</f>
        <v>10209894</v>
      </c>
      <c r="N32" s="25">
        <f t="shared" si="3"/>
        <v>15.793876784979913</v>
      </c>
      <c r="O32" s="26">
        <f t="shared" si="4"/>
        <v>475069100</v>
      </c>
      <c r="P32" s="5">
        <f t="shared" si="5"/>
        <v>211288489</v>
      </c>
      <c r="Q32" s="56">
        <f t="shared" si="6"/>
        <v>44.475317169649635</v>
      </c>
    </row>
    <row r="33" spans="1:17" ht="21.75" customHeight="1">
      <c r="A33" s="36" t="s">
        <v>66</v>
      </c>
      <c r="B33" s="7" t="s">
        <v>67</v>
      </c>
      <c r="C33" s="8" t="s">
        <v>68</v>
      </c>
      <c r="D33" s="37" t="s">
        <v>69</v>
      </c>
      <c r="E33" s="21">
        <f t="shared" ref="E33:H33" si="19">SUM(E35:E37)</f>
        <v>94800000</v>
      </c>
      <c r="F33" s="21">
        <f t="shared" si="19"/>
        <v>94909965</v>
      </c>
      <c r="G33" s="21">
        <f t="shared" si="19"/>
        <v>49610565</v>
      </c>
      <c r="H33" s="21">
        <f t="shared" si="19"/>
        <v>41199537</v>
      </c>
      <c r="I33" s="22">
        <f t="shared" si="1"/>
        <v>83.045893551101472</v>
      </c>
      <c r="J33" s="25">
        <f t="shared" si="2"/>
        <v>43.409074062981688</v>
      </c>
      <c r="K33" s="21">
        <f>SUM(K35:K37)</f>
        <v>9708000</v>
      </c>
      <c r="L33" s="21">
        <f>SUM(L35:L37)</f>
        <v>11175801</v>
      </c>
      <c r="M33" s="21">
        <f>SUM(M35:M37)</f>
        <v>3544365</v>
      </c>
      <c r="N33" s="25">
        <f t="shared" si="3"/>
        <v>31.71463951442944</v>
      </c>
      <c r="O33" s="26">
        <f t="shared" si="4"/>
        <v>106085766</v>
      </c>
      <c r="P33" s="5">
        <f t="shared" si="5"/>
        <v>44743902</v>
      </c>
      <c r="Q33" s="56">
        <f t="shared" si="6"/>
        <v>42.17710225139912</v>
      </c>
    </row>
    <row r="34" spans="1:17" ht="21.75" customHeight="1">
      <c r="A34" s="36"/>
      <c r="B34" s="7"/>
      <c r="C34" s="8"/>
      <c r="D34" s="45" t="s">
        <v>70</v>
      </c>
      <c r="E34" s="31"/>
      <c r="F34" s="6"/>
      <c r="G34" s="6"/>
      <c r="H34" s="21"/>
      <c r="I34" s="22"/>
      <c r="J34" s="25"/>
      <c r="K34" s="63"/>
      <c r="L34" s="21"/>
      <c r="M34" s="21"/>
      <c r="N34" s="25"/>
      <c r="O34" s="26">
        <f t="shared" si="4"/>
        <v>0</v>
      </c>
      <c r="P34" s="5">
        <f t="shared" si="5"/>
        <v>0</v>
      </c>
      <c r="Q34" s="56"/>
    </row>
    <row r="35" spans="1:17" ht="21.75" customHeight="1">
      <c r="A35" s="36"/>
      <c r="B35" s="7"/>
      <c r="C35" s="8"/>
      <c r="D35" s="46" t="s">
        <v>71</v>
      </c>
      <c r="E35" s="5">
        <v>94800000</v>
      </c>
      <c r="F35" s="6">
        <v>94600000</v>
      </c>
      <c r="G35" s="6">
        <v>49300600</v>
      </c>
      <c r="H35" s="21">
        <v>41199537</v>
      </c>
      <c r="I35" s="22">
        <f t="shared" si="1"/>
        <v>83.568023512898421</v>
      </c>
      <c r="J35" s="25">
        <f t="shared" si="2"/>
        <v>43.551307610993653</v>
      </c>
      <c r="K35" s="63">
        <v>9708000</v>
      </c>
      <c r="L35" s="21">
        <v>10758000</v>
      </c>
      <c r="M35" s="21">
        <v>3126564</v>
      </c>
      <c r="N35" s="25">
        <f t="shared" si="3"/>
        <v>29.062688232013382</v>
      </c>
      <c r="O35" s="26">
        <f t="shared" si="4"/>
        <v>105358000</v>
      </c>
      <c r="P35" s="5">
        <f t="shared" si="5"/>
        <v>44326101</v>
      </c>
      <c r="Q35" s="56">
        <f t="shared" si="6"/>
        <v>42.071889177850757</v>
      </c>
    </row>
    <row r="36" spans="1:17" ht="21.75" customHeight="1">
      <c r="A36" s="36"/>
      <c r="B36" s="7"/>
      <c r="C36" s="8"/>
      <c r="D36" s="46" t="s">
        <v>293</v>
      </c>
      <c r="E36" s="71"/>
      <c r="F36" s="6"/>
      <c r="G36" s="6"/>
      <c r="H36" s="21"/>
      <c r="I36" s="22"/>
      <c r="J36" s="25"/>
      <c r="K36" s="63"/>
      <c r="L36" s="21">
        <v>417801</v>
      </c>
      <c r="M36" s="21">
        <v>417801</v>
      </c>
      <c r="N36" s="25">
        <f t="shared" si="3"/>
        <v>100</v>
      </c>
      <c r="O36" s="26">
        <f t="shared" ref="O36" si="20">F36+L36</f>
        <v>417801</v>
      </c>
      <c r="P36" s="5">
        <f t="shared" ref="P36" si="21">H36+M36</f>
        <v>417801</v>
      </c>
      <c r="Q36" s="56">
        <f t="shared" ref="Q36" si="22">P36/O36*100</f>
        <v>100</v>
      </c>
    </row>
    <row r="37" spans="1:17" ht="21.75" customHeight="1">
      <c r="A37" s="36"/>
      <c r="B37" s="7"/>
      <c r="C37" s="8"/>
      <c r="D37" s="46" t="s">
        <v>72</v>
      </c>
      <c r="E37" s="31"/>
      <c r="F37" s="6">
        <v>309965</v>
      </c>
      <c r="G37" s="6">
        <v>309965</v>
      </c>
      <c r="H37" s="21"/>
      <c r="I37" s="22">
        <f t="shared" si="1"/>
        <v>0</v>
      </c>
      <c r="J37" s="25">
        <f t="shared" si="2"/>
        <v>0</v>
      </c>
      <c r="K37" s="63"/>
      <c r="L37" s="21"/>
      <c r="M37" s="21"/>
      <c r="N37" s="25"/>
      <c r="O37" s="26">
        <f t="shared" si="4"/>
        <v>309965</v>
      </c>
      <c r="P37" s="5">
        <f t="shared" si="5"/>
        <v>0</v>
      </c>
      <c r="Q37" s="56">
        <f t="shared" si="6"/>
        <v>0</v>
      </c>
    </row>
    <row r="38" spans="1:17" ht="70.5" customHeight="1">
      <c r="A38" s="36" t="s">
        <v>73</v>
      </c>
      <c r="B38" s="7" t="s">
        <v>54</v>
      </c>
      <c r="C38" s="8" t="s">
        <v>74</v>
      </c>
      <c r="D38" s="37" t="s">
        <v>75</v>
      </c>
      <c r="E38" s="5">
        <f>SUM(E40:E48)</f>
        <v>300413600</v>
      </c>
      <c r="F38" s="6">
        <f>SUM(F40:F48)</f>
        <v>302924200</v>
      </c>
      <c r="G38" s="6">
        <f>SUM(G40:G48)</f>
        <v>181427600</v>
      </c>
      <c r="H38" s="6">
        <f>SUM(H40:H48)</f>
        <v>154509907</v>
      </c>
      <c r="I38" s="22">
        <f t="shared" si="1"/>
        <v>85.163396859132789</v>
      </c>
      <c r="J38" s="25">
        <f t="shared" si="2"/>
        <v>51.006128595866564</v>
      </c>
      <c r="K38" s="21">
        <f>SUM(K40:K48)</f>
        <v>8358000</v>
      </c>
      <c r="L38" s="21">
        <f>SUM(L40:L48)</f>
        <v>51659084</v>
      </c>
      <c r="M38" s="21">
        <f>SUM(M40:M48)</f>
        <v>6363340</v>
      </c>
      <c r="N38" s="25">
        <f t="shared" si="3"/>
        <v>12.317949733680916</v>
      </c>
      <c r="O38" s="26">
        <f t="shared" si="4"/>
        <v>354583284</v>
      </c>
      <c r="P38" s="5">
        <f t="shared" si="5"/>
        <v>160873247</v>
      </c>
      <c r="Q38" s="56">
        <f t="shared" si="6"/>
        <v>45.369664690679549</v>
      </c>
    </row>
    <row r="39" spans="1:17" ht="18" customHeight="1">
      <c r="A39" s="36"/>
      <c r="B39" s="7"/>
      <c r="C39" s="8"/>
      <c r="D39" s="45" t="s">
        <v>70</v>
      </c>
      <c r="E39" s="31">
        <f t="shared" ref="E39:E53" si="23">F39+J39</f>
        <v>0</v>
      </c>
      <c r="F39" s="6"/>
      <c r="G39" s="6"/>
      <c r="H39" s="21"/>
      <c r="I39" s="22"/>
      <c r="J39" s="25"/>
      <c r="K39" s="63"/>
      <c r="L39" s="21"/>
      <c r="M39" s="21"/>
      <c r="N39" s="25"/>
      <c r="O39" s="26">
        <f t="shared" si="4"/>
        <v>0</v>
      </c>
      <c r="P39" s="5">
        <f t="shared" si="5"/>
        <v>0</v>
      </c>
      <c r="Q39" s="56"/>
    </row>
    <row r="40" spans="1:17" ht="18" customHeight="1">
      <c r="A40" s="36"/>
      <c r="B40" s="7"/>
      <c r="C40" s="8"/>
      <c r="D40" s="46" t="s">
        <v>76</v>
      </c>
      <c r="E40" s="5">
        <v>227964200</v>
      </c>
      <c r="F40" s="6">
        <v>227964200</v>
      </c>
      <c r="G40" s="6">
        <v>140425900</v>
      </c>
      <c r="H40" s="21">
        <v>124050300</v>
      </c>
      <c r="I40" s="22">
        <f t="shared" si="1"/>
        <v>88.338618445742554</v>
      </c>
      <c r="J40" s="25">
        <f t="shared" si="2"/>
        <v>54.416570672061667</v>
      </c>
      <c r="K40" s="63"/>
      <c r="L40" s="21"/>
      <c r="M40" s="21"/>
      <c r="N40" s="25"/>
      <c r="O40" s="26">
        <f t="shared" si="4"/>
        <v>227964200</v>
      </c>
      <c r="P40" s="5">
        <f t="shared" si="5"/>
        <v>124050300</v>
      </c>
      <c r="Q40" s="56">
        <f t="shared" si="6"/>
        <v>54.416570672061667</v>
      </c>
    </row>
    <row r="41" spans="1:17" ht="36.75" customHeight="1">
      <c r="A41" s="36"/>
      <c r="B41" s="7"/>
      <c r="C41" s="8"/>
      <c r="D41" s="46" t="s">
        <v>77</v>
      </c>
      <c r="E41" s="31">
        <v>899000</v>
      </c>
      <c r="F41" s="6">
        <v>620700</v>
      </c>
      <c r="G41" s="6">
        <v>346600</v>
      </c>
      <c r="H41" s="21">
        <v>67000</v>
      </c>
      <c r="I41" s="22">
        <f t="shared" si="1"/>
        <v>19.330640507789958</v>
      </c>
      <c r="J41" s="25">
        <f t="shared" si="2"/>
        <v>10.794264540035444</v>
      </c>
      <c r="K41" s="63"/>
      <c r="L41" s="21">
        <v>278300</v>
      </c>
      <c r="M41" s="21"/>
      <c r="N41" s="25">
        <f t="shared" si="3"/>
        <v>0</v>
      </c>
      <c r="O41" s="26">
        <f t="shared" si="4"/>
        <v>899000</v>
      </c>
      <c r="P41" s="5">
        <f t="shared" si="5"/>
        <v>67000</v>
      </c>
      <c r="Q41" s="56">
        <f t="shared" si="6"/>
        <v>7.4527252502780863</v>
      </c>
    </row>
    <row r="42" spans="1:17" ht="48" customHeight="1">
      <c r="A42" s="36"/>
      <c r="B42" s="7"/>
      <c r="C42" s="8"/>
      <c r="D42" s="46" t="s">
        <v>275</v>
      </c>
      <c r="E42" s="31"/>
      <c r="F42" s="6">
        <v>2111900</v>
      </c>
      <c r="G42" s="6">
        <v>1150400</v>
      </c>
      <c r="H42" s="21">
        <v>1700</v>
      </c>
      <c r="I42" s="22">
        <f t="shared" si="1"/>
        <v>0.14777468706536856</v>
      </c>
      <c r="J42" s="25">
        <f t="shared" si="2"/>
        <v>8.0496235617216721E-2</v>
      </c>
      <c r="K42" s="64"/>
      <c r="L42" s="21">
        <v>1511700</v>
      </c>
      <c r="M42" s="21"/>
      <c r="N42" s="25">
        <f t="shared" si="3"/>
        <v>0</v>
      </c>
      <c r="O42" s="26">
        <f t="shared" si="4"/>
        <v>3623600</v>
      </c>
      <c r="P42" s="5"/>
      <c r="Q42" s="56"/>
    </row>
    <row r="43" spans="1:17" ht="36.75" customHeight="1">
      <c r="A43" s="36"/>
      <c r="B43" s="7"/>
      <c r="C43" s="8"/>
      <c r="D43" s="46" t="s">
        <v>78</v>
      </c>
      <c r="E43" s="31"/>
      <c r="F43" s="6"/>
      <c r="G43" s="6"/>
      <c r="H43" s="21"/>
      <c r="I43" s="22"/>
      <c r="J43" s="25"/>
      <c r="K43" s="21"/>
      <c r="L43" s="21">
        <v>16169200</v>
      </c>
      <c r="M43" s="21">
        <v>1080044</v>
      </c>
      <c r="N43" s="25">
        <f t="shared" si="3"/>
        <v>6.6796378299482972</v>
      </c>
      <c r="O43" s="26">
        <f t="shared" si="4"/>
        <v>16169200</v>
      </c>
      <c r="P43" s="5">
        <f t="shared" si="5"/>
        <v>1080044</v>
      </c>
      <c r="Q43" s="56">
        <f t="shared" si="6"/>
        <v>6.6796378299482972</v>
      </c>
    </row>
    <row r="44" spans="1:17" ht="36.75" customHeight="1">
      <c r="A44" s="36"/>
      <c r="B44" s="7"/>
      <c r="C44" s="8"/>
      <c r="D44" s="46" t="s">
        <v>292</v>
      </c>
      <c r="E44" s="31"/>
      <c r="F44" s="6">
        <v>252700</v>
      </c>
      <c r="G44" s="6">
        <v>252700</v>
      </c>
      <c r="H44" s="21"/>
      <c r="I44" s="22"/>
      <c r="J44" s="25"/>
      <c r="K44" s="64"/>
      <c r="L44" s="21">
        <v>12932300</v>
      </c>
      <c r="M44" s="21"/>
      <c r="N44" s="25">
        <f t="shared" si="3"/>
        <v>0</v>
      </c>
      <c r="O44" s="26">
        <f t="shared" ref="O44" si="24">F44+L44</f>
        <v>13185000</v>
      </c>
      <c r="P44" s="5">
        <f t="shared" ref="P44" si="25">H44+M44</f>
        <v>0</v>
      </c>
      <c r="Q44" s="56">
        <f t="shared" ref="Q44" si="26">P44/O44*100</f>
        <v>0</v>
      </c>
    </row>
    <row r="45" spans="1:17" ht="36.75" customHeight="1">
      <c r="A45" s="36"/>
      <c r="B45" s="7"/>
      <c r="C45" s="8"/>
      <c r="D45" s="46" t="s">
        <v>291</v>
      </c>
      <c r="E45" s="31"/>
      <c r="F45" s="6"/>
      <c r="G45" s="6"/>
      <c r="H45" s="21"/>
      <c r="I45" s="22"/>
      <c r="J45" s="25"/>
      <c r="K45" s="64"/>
      <c r="L45" s="21">
        <v>6280600</v>
      </c>
      <c r="M45" s="21"/>
      <c r="N45" s="25">
        <f t="shared" si="3"/>
        <v>0</v>
      </c>
      <c r="O45" s="26">
        <f t="shared" ref="O45" si="27">F45+L45</f>
        <v>6280600</v>
      </c>
      <c r="P45" s="5">
        <f t="shared" ref="P45" si="28">H45+M45</f>
        <v>0</v>
      </c>
      <c r="Q45" s="56">
        <f t="shared" ref="Q45" si="29">P45/O45*100</f>
        <v>0</v>
      </c>
    </row>
    <row r="46" spans="1:17" ht="36.75" customHeight="1">
      <c r="A46" s="36"/>
      <c r="B46" s="7"/>
      <c r="C46" s="8"/>
      <c r="D46" s="46" t="s">
        <v>293</v>
      </c>
      <c r="E46" s="31"/>
      <c r="F46" s="6"/>
      <c r="G46" s="6"/>
      <c r="H46" s="21"/>
      <c r="I46" s="22"/>
      <c r="J46" s="25"/>
      <c r="K46" s="64"/>
      <c r="L46" s="21">
        <v>3237884</v>
      </c>
      <c r="M46" s="21">
        <v>2857612</v>
      </c>
      <c r="N46" s="25">
        <f t="shared" si="3"/>
        <v>88.255539729032918</v>
      </c>
      <c r="O46" s="26">
        <f t="shared" ref="O46" si="30">F46+L46</f>
        <v>3237884</v>
      </c>
      <c r="P46" s="5">
        <f t="shared" ref="P46" si="31">H46+M46</f>
        <v>2857612</v>
      </c>
      <c r="Q46" s="56">
        <f t="shared" ref="Q46" si="32">P46/O46*100</f>
        <v>88.255539729032918</v>
      </c>
    </row>
    <row r="47" spans="1:17" ht="24.75" customHeight="1">
      <c r="A47" s="36"/>
      <c r="B47" s="7"/>
      <c r="C47" s="8"/>
      <c r="D47" s="46" t="s">
        <v>72</v>
      </c>
      <c r="E47" s="31"/>
      <c r="F47" s="6">
        <v>196000</v>
      </c>
      <c r="G47" s="6">
        <v>196000</v>
      </c>
      <c r="H47" s="21">
        <v>196000</v>
      </c>
      <c r="I47" s="22">
        <f t="shared" si="1"/>
        <v>100</v>
      </c>
      <c r="J47" s="25">
        <f t="shared" si="2"/>
        <v>100</v>
      </c>
      <c r="K47" s="63"/>
      <c r="L47" s="21">
        <v>1199400</v>
      </c>
      <c r="M47" s="21">
        <v>0</v>
      </c>
      <c r="N47" s="25">
        <f t="shared" si="3"/>
        <v>0</v>
      </c>
      <c r="O47" s="26">
        <f t="shared" si="4"/>
        <v>1395400</v>
      </c>
      <c r="P47" s="5">
        <f t="shared" si="5"/>
        <v>196000</v>
      </c>
      <c r="Q47" s="56">
        <f t="shared" si="6"/>
        <v>14.046151641106494</v>
      </c>
    </row>
    <row r="48" spans="1:17" ht="21.75" customHeight="1">
      <c r="A48" s="36"/>
      <c r="B48" s="7"/>
      <c r="C48" s="8"/>
      <c r="D48" s="46" t="s">
        <v>71</v>
      </c>
      <c r="E48" s="5">
        <v>71550400</v>
      </c>
      <c r="F48" s="6">
        <v>71778700</v>
      </c>
      <c r="G48" s="6">
        <v>39056000</v>
      </c>
      <c r="H48" s="21">
        <v>30194907</v>
      </c>
      <c r="I48" s="22">
        <f t="shared" si="1"/>
        <v>77.311826607947566</v>
      </c>
      <c r="J48" s="25">
        <f t="shared" si="2"/>
        <v>42.066667409691178</v>
      </c>
      <c r="K48" s="21">
        <v>8358000</v>
      </c>
      <c r="L48" s="21">
        <v>10049700</v>
      </c>
      <c r="M48" s="21">
        <v>2425684</v>
      </c>
      <c r="N48" s="25">
        <f t="shared" si="3"/>
        <v>24.136879707851978</v>
      </c>
      <c r="O48" s="26">
        <f t="shared" si="4"/>
        <v>81828400</v>
      </c>
      <c r="P48" s="5">
        <f t="shared" si="5"/>
        <v>32620591</v>
      </c>
      <c r="Q48" s="56">
        <f t="shared" si="6"/>
        <v>39.864632572554271</v>
      </c>
    </row>
    <row r="49" spans="1:17" ht="42.75" customHeight="1">
      <c r="A49" s="36" t="s">
        <v>79</v>
      </c>
      <c r="B49" s="7" t="s">
        <v>80</v>
      </c>
      <c r="C49" s="8" t="s">
        <v>81</v>
      </c>
      <c r="D49" s="37" t="s">
        <v>82</v>
      </c>
      <c r="E49" s="5">
        <v>2491000</v>
      </c>
      <c r="F49" s="6">
        <v>2491000</v>
      </c>
      <c r="G49" s="6">
        <v>1361900</v>
      </c>
      <c r="H49" s="21">
        <v>1218343</v>
      </c>
      <c r="I49" s="22">
        <f t="shared" si="1"/>
        <v>89.459064542183725</v>
      </c>
      <c r="J49" s="25">
        <f t="shared" si="2"/>
        <v>48.909795262946609</v>
      </c>
      <c r="K49" s="63"/>
      <c r="L49" s="21">
        <v>0</v>
      </c>
      <c r="M49" s="21">
        <v>0</v>
      </c>
      <c r="N49" s="25"/>
      <c r="O49" s="26">
        <f t="shared" si="4"/>
        <v>2491000</v>
      </c>
      <c r="P49" s="5">
        <f t="shared" si="5"/>
        <v>1218343</v>
      </c>
      <c r="Q49" s="56">
        <f t="shared" si="6"/>
        <v>48.909795262946609</v>
      </c>
    </row>
    <row r="50" spans="1:17" ht="32.25" customHeight="1">
      <c r="A50" s="36" t="s">
        <v>83</v>
      </c>
      <c r="B50" s="7" t="s">
        <v>84</v>
      </c>
      <c r="C50" s="8" t="s">
        <v>85</v>
      </c>
      <c r="D50" s="37" t="s">
        <v>86</v>
      </c>
      <c r="E50" s="5">
        <v>1901600</v>
      </c>
      <c r="F50" s="6">
        <v>1901600</v>
      </c>
      <c r="G50" s="6">
        <v>1009500</v>
      </c>
      <c r="H50" s="21">
        <v>896950</v>
      </c>
      <c r="I50" s="22">
        <f t="shared" si="1"/>
        <v>88.850916295195631</v>
      </c>
      <c r="J50" s="25">
        <f t="shared" si="2"/>
        <v>47.168174169120739</v>
      </c>
      <c r="K50" s="63"/>
      <c r="L50" s="21">
        <v>0</v>
      </c>
      <c r="M50" s="21">
        <v>0</v>
      </c>
      <c r="N50" s="25"/>
      <c r="O50" s="26">
        <f t="shared" si="4"/>
        <v>1901600</v>
      </c>
      <c r="P50" s="5">
        <f t="shared" si="5"/>
        <v>896950</v>
      </c>
      <c r="Q50" s="56">
        <f t="shared" si="6"/>
        <v>47.168174169120739</v>
      </c>
    </row>
    <row r="51" spans="1:17" hidden="1">
      <c r="A51" s="34" t="s">
        <v>87</v>
      </c>
      <c r="B51" s="2" t="s">
        <v>88</v>
      </c>
      <c r="C51" s="4"/>
      <c r="D51" s="35" t="s">
        <v>89</v>
      </c>
      <c r="E51" s="5">
        <v>7585600</v>
      </c>
      <c r="F51" s="6">
        <v>7585600</v>
      </c>
      <c r="G51" s="6">
        <v>5749600</v>
      </c>
      <c r="H51" s="21">
        <v>126000</v>
      </c>
      <c r="I51" s="22">
        <f t="shared" si="1"/>
        <v>2.1914567969945735</v>
      </c>
      <c r="J51" s="25">
        <f t="shared" si="2"/>
        <v>1.6610419742670322</v>
      </c>
      <c r="K51" s="63" t="e">
        <f>M51+#REF!</f>
        <v>#REF!</v>
      </c>
      <c r="L51" s="21">
        <v>81100</v>
      </c>
      <c r="M51" s="21">
        <v>260900</v>
      </c>
      <c r="N51" s="25">
        <f t="shared" si="3"/>
        <v>321.70160295930947</v>
      </c>
      <c r="O51" s="26">
        <f t="shared" si="4"/>
        <v>7666700</v>
      </c>
      <c r="P51" s="5">
        <f t="shared" si="5"/>
        <v>386900</v>
      </c>
      <c r="Q51" s="56">
        <f t="shared" si="6"/>
        <v>5.0464997978269661</v>
      </c>
    </row>
    <row r="52" spans="1:17" ht="33" customHeight="1">
      <c r="A52" s="36" t="s">
        <v>90</v>
      </c>
      <c r="B52" s="7" t="s">
        <v>91</v>
      </c>
      <c r="C52" s="8" t="s">
        <v>85</v>
      </c>
      <c r="D52" s="37" t="s">
        <v>92</v>
      </c>
      <c r="E52" s="5">
        <f>SUM(E54:E55)</f>
        <v>7527600</v>
      </c>
      <c r="F52" s="6">
        <f>SUM(F54:F55)</f>
        <v>6162000</v>
      </c>
      <c r="G52" s="6">
        <f t="shared" ref="G52:M52" si="33">SUM(G54:G55)</f>
        <v>3259000</v>
      </c>
      <c r="H52" s="21">
        <f t="shared" si="33"/>
        <v>2721941</v>
      </c>
      <c r="I52" s="22">
        <f t="shared" si="1"/>
        <v>83.520742559067202</v>
      </c>
      <c r="J52" s="25">
        <f t="shared" si="2"/>
        <v>44.173012009087955</v>
      </c>
      <c r="K52" s="21">
        <f t="shared" si="33"/>
        <v>342000</v>
      </c>
      <c r="L52" s="21">
        <f t="shared" si="33"/>
        <v>342000</v>
      </c>
      <c r="M52" s="21">
        <f t="shared" si="33"/>
        <v>162039</v>
      </c>
      <c r="N52" s="25">
        <f t="shared" si="3"/>
        <v>47.37982456140351</v>
      </c>
      <c r="O52" s="26">
        <f t="shared" si="4"/>
        <v>6504000</v>
      </c>
      <c r="P52" s="5">
        <f t="shared" si="5"/>
        <v>2883980</v>
      </c>
      <c r="Q52" s="56">
        <f t="shared" si="6"/>
        <v>44.341635916359159</v>
      </c>
    </row>
    <row r="53" spans="1:17" ht="13.5">
      <c r="A53" s="36"/>
      <c r="B53" s="7"/>
      <c r="C53" s="8"/>
      <c r="D53" s="45" t="s">
        <v>70</v>
      </c>
      <c r="E53" s="31">
        <f t="shared" si="23"/>
        <v>0</v>
      </c>
      <c r="F53" s="6"/>
      <c r="G53" s="6"/>
      <c r="H53" s="21"/>
      <c r="I53" s="22"/>
      <c r="J53" s="25"/>
      <c r="K53" s="63"/>
      <c r="L53" s="21"/>
      <c r="M53" s="21"/>
      <c r="N53" s="25"/>
      <c r="O53" s="26">
        <f t="shared" si="4"/>
        <v>0</v>
      </c>
      <c r="P53" s="5"/>
      <c r="Q53" s="56"/>
    </row>
    <row r="54" spans="1:17" ht="22.5" hidden="1" customHeight="1">
      <c r="A54" s="36"/>
      <c r="B54" s="7"/>
      <c r="C54" s="8"/>
      <c r="D54" s="46" t="s">
        <v>293</v>
      </c>
      <c r="E54" s="31"/>
      <c r="F54" s="6"/>
      <c r="G54" s="6"/>
      <c r="H54" s="21"/>
      <c r="I54" s="22" t="e">
        <f t="shared" si="1"/>
        <v>#DIV/0!</v>
      </c>
      <c r="J54" s="25" t="e">
        <f t="shared" si="2"/>
        <v>#DIV/0!</v>
      </c>
      <c r="K54" s="63"/>
      <c r="L54" s="21"/>
      <c r="M54" s="21"/>
      <c r="N54" s="25"/>
      <c r="O54" s="26">
        <f t="shared" si="4"/>
        <v>0</v>
      </c>
      <c r="P54" s="5">
        <f t="shared" si="5"/>
        <v>0</v>
      </c>
      <c r="Q54" s="56" t="e">
        <f t="shared" si="6"/>
        <v>#DIV/0!</v>
      </c>
    </row>
    <row r="55" spans="1:17" ht="19.5" customHeight="1">
      <c r="A55" s="36"/>
      <c r="B55" s="7"/>
      <c r="C55" s="8"/>
      <c r="D55" s="46" t="s">
        <v>94</v>
      </c>
      <c r="E55" s="5">
        <v>7527600</v>
      </c>
      <c r="F55" s="6">
        <v>6162000</v>
      </c>
      <c r="G55" s="6">
        <v>3259000</v>
      </c>
      <c r="H55" s="21">
        <v>2721941</v>
      </c>
      <c r="I55" s="22">
        <f t="shared" si="1"/>
        <v>83.520742559067202</v>
      </c>
      <c r="J55" s="25">
        <f t="shared" si="2"/>
        <v>44.173012009087955</v>
      </c>
      <c r="K55" s="63">
        <v>342000</v>
      </c>
      <c r="L55" s="21">
        <v>342000</v>
      </c>
      <c r="M55" s="21">
        <v>162039</v>
      </c>
      <c r="N55" s="25">
        <f t="shared" si="3"/>
        <v>47.37982456140351</v>
      </c>
      <c r="O55" s="26">
        <f t="shared" si="4"/>
        <v>6504000</v>
      </c>
      <c r="P55" s="5">
        <f t="shared" si="5"/>
        <v>2883980</v>
      </c>
      <c r="Q55" s="56">
        <f t="shared" si="6"/>
        <v>44.341635916359159</v>
      </c>
    </row>
    <row r="56" spans="1:17" ht="19.5" customHeight="1">
      <c r="A56" s="36" t="s">
        <v>95</v>
      </c>
      <c r="B56" s="7" t="s">
        <v>96</v>
      </c>
      <c r="C56" s="8" t="s">
        <v>85</v>
      </c>
      <c r="D56" s="37" t="s">
        <v>97</v>
      </c>
      <c r="E56" s="27">
        <v>58000</v>
      </c>
      <c r="F56" s="6">
        <v>58000</v>
      </c>
      <c r="G56" s="6">
        <v>29000</v>
      </c>
      <c r="H56" s="21">
        <v>19910</v>
      </c>
      <c r="I56" s="22">
        <f t="shared" si="1"/>
        <v>68.65517241379311</v>
      </c>
      <c r="J56" s="25">
        <f t="shared" si="2"/>
        <v>34.327586206896555</v>
      </c>
      <c r="K56" s="63"/>
      <c r="L56" s="21">
        <v>0</v>
      </c>
      <c r="M56" s="21">
        <v>0</v>
      </c>
      <c r="N56" s="25"/>
      <c r="O56" s="63">
        <f t="shared" si="4"/>
        <v>58000</v>
      </c>
      <c r="P56" s="6">
        <f t="shared" si="5"/>
        <v>19910</v>
      </c>
      <c r="Q56" s="70">
        <f t="shared" si="6"/>
        <v>34.327586206896555</v>
      </c>
    </row>
    <row r="57" spans="1:17" ht="25.5">
      <c r="A57" s="36" t="s">
        <v>294</v>
      </c>
      <c r="B57" s="7" t="s">
        <v>295</v>
      </c>
      <c r="C57" s="8" t="s">
        <v>85</v>
      </c>
      <c r="D57" s="39" t="s">
        <v>296</v>
      </c>
      <c r="E57" s="5">
        <f>SUM(E59:E62)</f>
        <v>0</v>
      </c>
      <c r="F57" s="6">
        <f>SUM(F59:F62)</f>
        <v>1365600</v>
      </c>
      <c r="G57" s="6">
        <f>SUM(G59:G62)</f>
        <v>777500</v>
      </c>
      <c r="H57" s="6">
        <f>SUM(H59:H62)</f>
        <v>248920</v>
      </c>
      <c r="I57" s="22">
        <f>H57/G57*100</f>
        <v>32.015434083601285</v>
      </c>
      <c r="J57" s="25">
        <f>H57/F57*100</f>
        <v>18.22788517867604</v>
      </c>
      <c r="K57" s="6">
        <f t="shared" ref="K57:M57" si="34">SUM(K59:K62)</f>
        <v>0</v>
      </c>
      <c r="L57" s="6">
        <f t="shared" si="34"/>
        <v>1467750</v>
      </c>
      <c r="M57" s="6">
        <f t="shared" si="34"/>
        <v>140150</v>
      </c>
      <c r="N57" s="25">
        <f t="shared" si="3"/>
        <v>9.5486288536876174</v>
      </c>
      <c r="O57" s="63">
        <f t="shared" ref="O57" si="35">F57+L57</f>
        <v>2833350</v>
      </c>
      <c r="P57" s="6">
        <f>H57+M57</f>
        <v>389070</v>
      </c>
      <c r="Q57" s="70">
        <f t="shared" ref="Q57" si="36">P57/O57*100</f>
        <v>13.731801577637778</v>
      </c>
    </row>
    <row r="58" spans="1:17" ht="13.5">
      <c r="A58" s="36"/>
      <c r="B58" s="7"/>
      <c r="C58" s="8"/>
      <c r="D58" s="45" t="s">
        <v>70</v>
      </c>
      <c r="E58" s="27"/>
      <c r="F58" s="6"/>
      <c r="G58" s="6"/>
      <c r="H58" s="21"/>
      <c r="I58" s="22"/>
      <c r="J58" s="25"/>
      <c r="K58" s="63"/>
      <c r="L58" s="21"/>
      <c r="M58" s="21"/>
      <c r="N58" s="25"/>
      <c r="O58" s="63"/>
      <c r="P58" s="6"/>
      <c r="Q58" s="70"/>
    </row>
    <row r="59" spans="1:17" ht="38.25">
      <c r="A59" s="36"/>
      <c r="B59" s="7"/>
      <c r="C59" s="8"/>
      <c r="D59" s="46" t="s">
        <v>93</v>
      </c>
      <c r="E59" s="31"/>
      <c r="F59" s="6">
        <v>959600</v>
      </c>
      <c r="G59" s="6">
        <v>591100</v>
      </c>
      <c r="H59" s="21">
        <v>159090</v>
      </c>
      <c r="I59" s="22">
        <f t="shared" si="1"/>
        <v>26.9142277110472</v>
      </c>
      <c r="J59" s="25">
        <f t="shared" si="2"/>
        <v>16.578782826177573</v>
      </c>
      <c r="K59" s="63"/>
      <c r="L59" s="21"/>
      <c r="M59" s="21"/>
      <c r="N59" s="25" t="e">
        <f t="shared" si="3"/>
        <v>#DIV/0!</v>
      </c>
      <c r="O59" s="63">
        <f t="shared" ref="O59:O62" si="37">F59+L59</f>
        <v>959600</v>
      </c>
      <c r="P59" s="6">
        <f t="shared" ref="P59:P62" si="38">H59+M59</f>
        <v>159090</v>
      </c>
      <c r="Q59" s="70">
        <f t="shared" ref="Q59:Q62" si="39">P59/O59*100</f>
        <v>16.578782826177573</v>
      </c>
    </row>
    <row r="60" spans="1:17" ht="25.5">
      <c r="A60" s="36"/>
      <c r="B60" s="7"/>
      <c r="C60" s="8"/>
      <c r="D60" s="46" t="s">
        <v>291</v>
      </c>
      <c r="E60" s="31"/>
      <c r="F60" s="6"/>
      <c r="G60" s="6"/>
      <c r="H60" s="21"/>
      <c r="I60" s="22"/>
      <c r="J60" s="25" t="e">
        <f t="shared" si="2"/>
        <v>#DIV/0!</v>
      </c>
      <c r="K60" s="63"/>
      <c r="L60" s="21">
        <v>1206900</v>
      </c>
      <c r="M60" s="21"/>
      <c r="N60" s="25">
        <f t="shared" si="3"/>
        <v>0</v>
      </c>
      <c r="O60" s="63">
        <f t="shared" ref="O60" si="40">F60+L60</f>
        <v>1206900</v>
      </c>
      <c r="P60" s="6">
        <f t="shared" ref="P60" si="41">H60+M60</f>
        <v>0</v>
      </c>
      <c r="Q60" s="70">
        <f t="shared" ref="Q60" si="42">P60/O60*100</f>
        <v>0</v>
      </c>
    </row>
    <row r="61" spans="1:17">
      <c r="A61" s="36"/>
      <c r="B61" s="7"/>
      <c r="C61" s="8"/>
      <c r="D61" s="46" t="s">
        <v>293</v>
      </c>
      <c r="E61" s="31"/>
      <c r="F61" s="6"/>
      <c r="G61" s="6"/>
      <c r="H61" s="21"/>
      <c r="I61" s="22"/>
      <c r="J61" s="25"/>
      <c r="K61" s="63"/>
      <c r="L61" s="21">
        <v>140150</v>
      </c>
      <c r="M61" s="21">
        <v>140150</v>
      </c>
      <c r="N61" s="25">
        <f t="shared" si="3"/>
        <v>100</v>
      </c>
      <c r="O61" s="63">
        <f t="shared" ref="O61" si="43">F61+L61</f>
        <v>140150</v>
      </c>
      <c r="P61" s="6">
        <f t="shared" ref="P61" si="44">H61+M61</f>
        <v>140150</v>
      </c>
      <c r="Q61" s="70">
        <f t="shared" ref="Q61" si="45">P61/O61*100</f>
        <v>100</v>
      </c>
    </row>
    <row r="62" spans="1:17">
      <c r="A62" s="36"/>
      <c r="B62" s="7"/>
      <c r="C62" s="8"/>
      <c r="D62" s="46" t="s">
        <v>94</v>
      </c>
      <c r="E62" s="31"/>
      <c r="F62" s="6">
        <v>406000</v>
      </c>
      <c r="G62" s="6">
        <v>186400</v>
      </c>
      <c r="H62" s="21">
        <v>89830</v>
      </c>
      <c r="I62" s="22">
        <f t="shared" si="1"/>
        <v>48.192060085836907</v>
      </c>
      <c r="J62" s="25">
        <f t="shared" si="2"/>
        <v>22.125615763546801</v>
      </c>
      <c r="K62" s="63"/>
      <c r="L62" s="21">
        <v>120700</v>
      </c>
      <c r="M62" s="21"/>
      <c r="N62" s="25">
        <f t="shared" si="3"/>
        <v>0</v>
      </c>
      <c r="O62" s="63">
        <f t="shared" si="37"/>
        <v>526700</v>
      </c>
      <c r="P62" s="6">
        <f t="shared" si="38"/>
        <v>89830</v>
      </c>
      <c r="Q62" s="70">
        <f t="shared" si="39"/>
        <v>17.055249667742547</v>
      </c>
    </row>
    <row r="63" spans="1:17" ht="33.75" customHeight="1">
      <c r="A63" s="36" t="s">
        <v>98</v>
      </c>
      <c r="B63" s="7" t="s">
        <v>99</v>
      </c>
      <c r="C63" s="8" t="s">
        <v>20</v>
      </c>
      <c r="D63" s="37" t="s">
        <v>100</v>
      </c>
      <c r="E63" s="31">
        <v>214000</v>
      </c>
      <c r="F63" s="6">
        <v>214000</v>
      </c>
      <c r="G63" s="6">
        <v>100000</v>
      </c>
      <c r="H63" s="21">
        <v>51538</v>
      </c>
      <c r="I63" s="22">
        <f t="shared" si="1"/>
        <v>51.537999999999997</v>
      </c>
      <c r="J63" s="25">
        <f t="shared" si="2"/>
        <v>24.083177570093458</v>
      </c>
      <c r="K63" s="63"/>
      <c r="L63" s="21">
        <v>0</v>
      </c>
      <c r="M63" s="21">
        <v>0</v>
      </c>
      <c r="N63" s="25"/>
      <c r="O63" s="26">
        <f t="shared" si="4"/>
        <v>214000</v>
      </c>
      <c r="P63" s="5">
        <f t="shared" si="5"/>
        <v>51538</v>
      </c>
      <c r="Q63" s="56">
        <f t="shared" si="6"/>
        <v>24.083177570093458</v>
      </c>
    </row>
    <row r="64" spans="1:17" ht="33.75" customHeight="1">
      <c r="A64" s="36" t="s">
        <v>101</v>
      </c>
      <c r="B64" s="7" t="s">
        <v>102</v>
      </c>
      <c r="C64" s="8" t="s">
        <v>20</v>
      </c>
      <c r="D64" s="37" t="s">
        <v>103</v>
      </c>
      <c r="E64" s="31">
        <v>88000</v>
      </c>
      <c r="F64" s="6">
        <v>88000</v>
      </c>
      <c r="G64" s="6">
        <v>68000</v>
      </c>
      <c r="H64" s="21">
        <v>36508</v>
      </c>
      <c r="I64" s="22">
        <f t="shared" si="1"/>
        <v>53.688235294117646</v>
      </c>
      <c r="J64" s="25">
        <f t="shared" si="2"/>
        <v>41.486363636363635</v>
      </c>
      <c r="K64" s="63"/>
      <c r="L64" s="21">
        <v>0</v>
      </c>
      <c r="M64" s="21">
        <v>0</v>
      </c>
      <c r="N64" s="25"/>
      <c r="O64" s="26">
        <f t="shared" si="4"/>
        <v>88000</v>
      </c>
      <c r="P64" s="5">
        <f t="shared" si="5"/>
        <v>36508</v>
      </c>
      <c r="Q64" s="56">
        <f t="shared" si="6"/>
        <v>41.486363636363635</v>
      </c>
    </row>
    <row r="65" spans="1:17" ht="42" customHeight="1">
      <c r="A65" s="36" t="s">
        <v>104</v>
      </c>
      <c r="B65" s="12">
        <v>5062</v>
      </c>
      <c r="C65" s="13" t="s">
        <v>20</v>
      </c>
      <c r="D65" s="43" t="s">
        <v>105</v>
      </c>
      <c r="E65" s="31"/>
      <c r="F65" s="6">
        <v>169000</v>
      </c>
      <c r="G65" s="6">
        <v>169000</v>
      </c>
      <c r="H65" s="21">
        <v>33941</v>
      </c>
      <c r="I65" s="22">
        <f t="shared" si="1"/>
        <v>20.083431952662721</v>
      </c>
      <c r="J65" s="25">
        <f t="shared" si="2"/>
        <v>20.083431952662721</v>
      </c>
      <c r="K65" s="63"/>
      <c r="L65" s="21"/>
      <c r="M65" s="21"/>
      <c r="N65" s="25"/>
      <c r="O65" s="26">
        <f t="shared" si="4"/>
        <v>169000</v>
      </c>
      <c r="P65" s="5">
        <f t="shared" si="5"/>
        <v>33941</v>
      </c>
      <c r="Q65" s="56">
        <f t="shared" si="6"/>
        <v>20.083431952662721</v>
      </c>
    </row>
    <row r="66" spans="1:17" ht="45.75" customHeight="1">
      <c r="A66" s="36" t="s">
        <v>106</v>
      </c>
      <c r="B66" s="12">
        <v>9800</v>
      </c>
      <c r="C66" s="15" t="s">
        <v>48</v>
      </c>
      <c r="D66" s="43" t="s">
        <v>49</v>
      </c>
      <c r="E66" s="31"/>
      <c r="F66" s="6">
        <v>141100</v>
      </c>
      <c r="G66" s="6">
        <v>141100</v>
      </c>
      <c r="H66" s="21">
        <v>141100</v>
      </c>
      <c r="I66" s="22">
        <f t="shared" si="1"/>
        <v>100</v>
      </c>
      <c r="J66" s="25">
        <f t="shared" si="2"/>
        <v>100</v>
      </c>
      <c r="K66" s="63"/>
      <c r="L66" s="21"/>
      <c r="M66" s="21"/>
      <c r="N66" s="25"/>
      <c r="O66" s="26">
        <f t="shared" si="4"/>
        <v>141100</v>
      </c>
      <c r="P66" s="5">
        <f t="shared" si="5"/>
        <v>141100</v>
      </c>
      <c r="Q66" s="56">
        <f t="shared" si="6"/>
        <v>100</v>
      </c>
    </row>
    <row r="67" spans="1:17" ht="33" customHeight="1">
      <c r="A67" s="34" t="s">
        <v>107</v>
      </c>
      <c r="B67" s="3"/>
      <c r="C67" s="4"/>
      <c r="D67" s="35" t="s">
        <v>108</v>
      </c>
      <c r="E67" s="31">
        <f>E68</f>
        <v>6595600</v>
      </c>
      <c r="F67" s="6">
        <f t="shared" ref="F67:M67" si="46">F68</f>
        <v>8004100</v>
      </c>
      <c r="G67" s="6">
        <f t="shared" si="46"/>
        <v>5251500</v>
      </c>
      <c r="H67" s="21">
        <f t="shared" si="46"/>
        <v>3551053</v>
      </c>
      <c r="I67" s="22">
        <f t="shared" si="1"/>
        <v>67.619784823383796</v>
      </c>
      <c r="J67" s="25">
        <f t="shared" si="2"/>
        <v>44.365425219574966</v>
      </c>
      <c r="K67" s="63"/>
      <c r="L67" s="21">
        <f t="shared" si="46"/>
        <v>0</v>
      </c>
      <c r="M67" s="21">
        <f t="shared" si="46"/>
        <v>0</v>
      </c>
      <c r="N67" s="25"/>
      <c r="O67" s="26">
        <f t="shared" si="4"/>
        <v>8004100</v>
      </c>
      <c r="P67" s="5">
        <f t="shared" si="5"/>
        <v>3551053</v>
      </c>
      <c r="Q67" s="56">
        <f t="shared" si="6"/>
        <v>44.365425219574966</v>
      </c>
    </row>
    <row r="68" spans="1:17" ht="33" customHeight="1">
      <c r="A68" s="34" t="s">
        <v>109</v>
      </c>
      <c r="B68" s="3"/>
      <c r="C68" s="4"/>
      <c r="D68" s="35" t="s">
        <v>110</v>
      </c>
      <c r="E68" s="31">
        <f>E70+E72+E76+E78+E79</f>
        <v>6595600</v>
      </c>
      <c r="F68" s="6">
        <f>F70+F72+F76+F78+F79</f>
        <v>8004100</v>
      </c>
      <c r="G68" s="6">
        <f t="shared" ref="G68:M68" si="47">G70+G72+G76+G78+G79</f>
        <v>5251500</v>
      </c>
      <c r="H68" s="21">
        <f t="shared" si="47"/>
        <v>3551053</v>
      </c>
      <c r="I68" s="22">
        <f t="shared" si="1"/>
        <v>67.619784823383796</v>
      </c>
      <c r="J68" s="25">
        <f t="shared" si="2"/>
        <v>44.365425219574966</v>
      </c>
      <c r="K68" s="63"/>
      <c r="L68" s="21">
        <f t="shared" si="47"/>
        <v>0</v>
      </c>
      <c r="M68" s="21">
        <f t="shared" si="47"/>
        <v>0</v>
      </c>
      <c r="N68" s="25"/>
      <c r="O68" s="26">
        <f t="shared" si="4"/>
        <v>8004100</v>
      </c>
      <c r="P68" s="5">
        <f t="shared" si="5"/>
        <v>3551053</v>
      </c>
      <c r="Q68" s="56">
        <f t="shared" si="6"/>
        <v>44.365425219574966</v>
      </c>
    </row>
    <row r="69" spans="1:17" ht="25.5" hidden="1" customHeight="1">
      <c r="A69" s="36"/>
      <c r="B69" s="7"/>
      <c r="C69" s="9"/>
      <c r="D69" s="45"/>
      <c r="E69" s="31"/>
      <c r="F69" s="6"/>
      <c r="G69" s="6">
        <v>0</v>
      </c>
      <c r="H69" s="21"/>
      <c r="I69" s="22" t="e">
        <f t="shared" si="1"/>
        <v>#DIV/0!</v>
      </c>
      <c r="J69" s="25" t="e">
        <f t="shared" si="2"/>
        <v>#DIV/0!</v>
      </c>
      <c r="K69" s="63" t="e">
        <f>M69+#REF!</f>
        <v>#REF!</v>
      </c>
      <c r="L69" s="21">
        <v>0</v>
      </c>
      <c r="M69" s="21">
        <v>0</v>
      </c>
      <c r="N69" s="25" t="e">
        <f t="shared" si="3"/>
        <v>#DIV/0!</v>
      </c>
      <c r="O69" s="26">
        <f t="shared" si="4"/>
        <v>0</v>
      </c>
      <c r="P69" s="5">
        <f t="shared" si="5"/>
        <v>0</v>
      </c>
      <c r="Q69" s="56" t="e">
        <f t="shared" si="6"/>
        <v>#DIV/0!</v>
      </c>
    </row>
    <row r="70" spans="1:17" ht="45" customHeight="1">
      <c r="A70" s="36" t="s">
        <v>111</v>
      </c>
      <c r="B70" s="7" t="s">
        <v>112</v>
      </c>
      <c r="C70" s="8" t="s">
        <v>113</v>
      </c>
      <c r="D70" s="37" t="s">
        <v>114</v>
      </c>
      <c r="E70" s="31">
        <f>E71</f>
        <v>3960000</v>
      </c>
      <c r="F70" s="6">
        <f>F71</f>
        <v>3960000</v>
      </c>
      <c r="G70" s="6">
        <f>G71</f>
        <v>2200000</v>
      </c>
      <c r="H70" s="21">
        <f>H71</f>
        <v>1437053</v>
      </c>
      <c r="I70" s="22">
        <f t="shared" si="1"/>
        <v>65.32059090909091</v>
      </c>
      <c r="J70" s="25">
        <f t="shared" si="2"/>
        <v>36.289217171717169</v>
      </c>
      <c r="K70" s="63"/>
      <c r="L70" s="21">
        <v>0</v>
      </c>
      <c r="M70" s="21">
        <v>0</v>
      </c>
      <c r="N70" s="25"/>
      <c r="O70" s="26">
        <f t="shared" si="4"/>
        <v>3960000</v>
      </c>
      <c r="P70" s="5">
        <f t="shared" si="5"/>
        <v>1437053</v>
      </c>
      <c r="Q70" s="56">
        <f t="shared" si="6"/>
        <v>36.289217171717169</v>
      </c>
    </row>
    <row r="71" spans="1:17" ht="24.75" customHeight="1">
      <c r="A71" s="36"/>
      <c r="B71" s="7"/>
      <c r="C71" s="9"/>
      <c r="D71" s="46" t="s">
        <v>115</v>
      </c>
      <c r="E71" s="31">
        <v>3960000</v>
      </c>
      <c r="F71" s="6">
        <v>3960000</v>
      </c>
      <c r="G71" s="6">
        <v>2200000</v>
      </c>
      <c r="H71" s="21">
        <v>1437053</v>
      </c>
      <c r="I71" s="22">
        <f t="shared" si="1"/>
        <v>65.32059090909091</v>
      </c>
      <c r="J71" s="25">
        <f t="shared" si="2"/>
        <v>36.289217171717169</v>
      </c>
      <c r="K71" s="63"/>
      <c r="L71" s="21">
        <v>0</v>
      </c>
      <c r="M71" s="21">
        <v>0</v>
      </c>
      <c r="N71" s="25"/>
      <c r="O71" s="26">
        <f t="shared" si="4"/>
        <v>3960000</v>
      </c>
      <c r="P71" s="5">
        <f t="shared" si="5"/>
        <v>1437053</v>
      </c>
      <c r="Q71" s="56">
        <f t="shared" si="6"/>
        <v>36.289217171717169</v>
      </c>
    </row>
    <row r="72" spans="1:17" ht="32.25" customHeight="1">
      <c r="A72" s="36" t="s">
        <v>116</v>
      </c>
      <c r="B72" s="7" t="s">
        <v>117</v>
      </c>
      <c r="C72" s="8" t="s">
        <v>118</v>
      </c>
      <c r="D72" s="37" t="s">
        <v>119</v>
      </c>
      <c r="E72" s="5">
        <f>SUM(E74:E75)</f>
        <v>1985600</v>
      </c>
      <c r="F72" s="6">
        <f>SUM(F74:F75)</f>
        <v>2305600</v>
      </c>
      <c r="G72" s="6">
        <f t="shared" ref="G72:H72" si="48">SUM(G74:G75)</f>
        <v>1313000</v>
      </c>
      <c r="H72" s="6">
        <f t="shared" si="48"/>
        <v>1073222</v>
      </c>
      <c r="I72" s="22">
        <f t="shared" si="1"/>
        <v>81.738156892612338</v>
      </c>
      <c r="J72" s="25">
        <f t="shared" si="2"/>
        <v>46.548490631505899</v>
      </c>
      <c r="K72" s="63"/>
      <c r="L72" s="21">
        <v>0</v>
      </c>
      <c r="M72" s="21">
        <v>0</v>
      </c>
      <c r="N72" s="25"/>
      <c r="O72" s="26">
        <f t="shared" si="4"/>
        <v>2305600</v>
      </c>
      <c r="P72" s="5">
        <f t="shared" si="5"/>
        <v>1073222</v>
      </c>
      <c r="Q72" s="56">
        <f t="shared" si="6"/>
        <v>46.548490631505899</v>
      </c>
    </row>
    <row r="73" spans="1:17" ht="20.25" customHeight="1">
      <c r="A73" s="36"/>
      <c r="B73" s="7"/>
      <c r="C73" s="8"/>
      <c r="D73" s="45" t="s">
        <v>132</v>
      </c>
      <c r="E73" s="31"/>
      <c r="F73" s="6"/>
      <c r="G73" s="6"/>
      <c r="H73" s="21"/>
      <c r="I73" s="22"/>
      <c r="J73" s="25"/>
      <c r="K73" s="63"/>
      <c r="L73" s="21"/>
      <c r="M73" s="21"/>
      <c r="N73" s="25"/>
      <c r="O73" s="26"/>
      <c r="P73" s="5"/>
      <c r="Q73" s="56"/>
    </row>
    <row r="74" spans="1:17" ht="82.5" customHeight="1">
      <c r="A74" s="36"/>
      <c r="B74" s="7"/>
      <c r="C74" s="8"/>
      <c r="D74" s="46" t="s">
        <v>299</v>
      </c>
      <c r="E74" s="31">
        <v>1985600</v>
      </c>
      <c r="F74" s="6">
        <v>1985600</v>
      </c>
      <c r="G74" s="6">
        <v>993000</v>
      </c>
      <c r="H74" s="21">
        <v>993000</v>
      </c>
      <c r="I74" s="22">
        <f t="shared" si="1"/>
        <v>100</v>
      </c>
      <c r="J74" s="25">
        <f t="shared" si="2"/>
        <v>50.010072522159547</v>
      </c>
      <c r="K74" s="63"/>
      <c r="L74" s="21"/>
      <c r="M74" s="21"/>
      <c r="N74" s="25"/>
      <c r="O74" s="26">
        <f t="shared" si="4"/>
        <v>1985600</v>
      </c>
      <c r="P74" s="5">
        <f t="shared" si="5"/>
        <v>993000</v>
      </c>
      <c r="Q74" s="56">
        <f t="shared" si="6"/>
        <v>50.010072522159547</v>
      </c>
    </row>
    <row r="75" spans="1:17" ht="24.75" customHeight="1">
      <c r="A75" s="36"/>
      <c r="B75" s="7"/>
      <c r="C75" s="8"/>
      <c r="D75" s="46" t="s">
        <v>300</v>
      </c>
      <c r="E75" s="71"/>
      <c r="F75" s="6">
        <v>320000</v>
      </c>
      <c r="G75" s="6">
        <v>320000</v>
      </c>
      <c r="H75" s="21">
        <v>80222</v>
      </c>
      <c r="I75" s="22">
        <f t="shared" ref="I75" si="49">H75/G75*100</f>
        <v>25.069375000000001</v>
      </c>
      <c r="J75" s="25">
        <f t="shared" ref="J75" si="50">H75/F75*100</f>
        <v>25.069375000000001</v>
      </c>
      <c r="K75" s="63"/>
      <c r="L75" s="21"/>
      <c r="M75" s="21"/>
      <c r="N75" s="25"/>
      <c r="O75" s="26"/>
      <c r="P75" s="5"/>
      <c r="Q75" s="56"/>
    </row>
    <row r="76" spans="1:17" ht="32.25" customHeight="1">
      <c r="A76" s="36" t="s">
        <v>120</v>
      </c>
      <c r="B76" s="7" t="s">
        <v>121</v>
      </c>
      <c r="C76" s="8" t="s">
        <v>118</v>
      </c>
      <c r="D76" s="37" t="s">
        <v>122</v>
      </c>
      <c r="E76" s="5">
        <f>E77</f>
        <v>650000</v>
      </c>
      <c r="F76" s="6">
        <f>F77</f>
        <v>650000</v>
      </c>
      <c r="G76" s="6">
        <f>G77</f>
        <v>650000</v>
      </c>
      <c r="H76" s="21">
        <f>H77</f>
        <v>649998</v>
      </c>
      <c r="I76" s="22">
        <f t="shared" si="1"/>
        <v>99.999692307692314</v>
      </c>
      <c r="J76" s="25">
        <f t="shared" si="2"/>
        <v>99.999692307692314</v>
      </c>
      <c r="K76" s="63"/>
      <c r="L76" s="21">
        <v>0</v>
      </c>
      <c r="M76" s="21">
        <v>0</v>
      </c>
      <c r="N76" s="25"/>
      <c r="O76" s="26">
        <f t="shared" si="4"/>
        <v>650000</v>
      </c>
      <c r="P76" s="5">
        <f t="shared" si="5"/>
        <v>649998</v>
      </c>
      <c r="Q76" s="56">
        <f t="shared" si="6"/>
        <v>99.999692307692314</v>
      </c>
    </row>
    <row r="77" spans="1:17" ht="67.5" customHeight="1">
      <c r="A77" s="36"/>
      <c r="B77" s="7"/>
      <c r="C77" s="8"/>
      <c r="D77" s="46" t="s">
        <v>123</v>
      </c>
      <c r="E77" s="31">
        <v>650000</v>
      </c>
      <c r="F77" s="6">
        <v>650000</v>
      </c>
      <c r="G77" s="6">
        <v>650000</v>
      </c>
      <c r="H77" s="21">
        <v>649998</v>
      </c>
      <c r="I77" s="22">
        <f t="shared" si="1"/>
        <v>99.999692307692314</v>
      </c>
      <c r="J77" s="25">
        <f t="shared" si="2"/>
        <v>99.999692307692314</v>
      </c>
      <c r="K77" s="63"/>
      <c r="L77" s="21"/>
      <c r="M77" s="21"/>
      <c r="N77" s="25"/>
      <c r="O77" s="26">
        <f t="shared" si="4"/>
        <v>650000</v>
      </c>
      <c r="P77" s="5">
        <f t="shared" si="5"/>
        <v>649998</v>
      </c>
      <c r="Q77" s="56">
        <f t="shared" si="6"/>
        <v>99.999692307692314</v>
      </c>
    </row>
    <row r="78" spans="1:17" ht="30" customHeight="1">
      <c r="A78" s="36" t="s">
        <v>124</v>
      </c>
      <c r="B78" s="12">
        <v>2152</v>
      </c>
      <c r="C78" s="15" t="s">
        <v>118</v>
      </c>
      <c r="D78" s="47" t="s">
        <v>125</v>
      </c>
      <c r="E78" s="5"/>
      <c r="F78" s="6">
        <v>1016000</v>
      </c>
      <c r="G78" s="6">
        <v>1016000</v>
      </c>
      <c r="H78" s="21">
        <v>318280</v>
      </c>
      <c r="I78" s="22">
        <f t="shared" si="1"/>
        <v>31.326771653543307</v>
      </c>
      <c r="J78" s="25">
        <f>H78/F78*100</f>
        <v>31.326771653543307</v>
      </c>
      <c r="K78" s="63"/>
      <c r="L78" s="21"/>
      <c r="M78" s="21"/>
      <c r="N78" s="25"/>
      <c r="O78" s="26">
        <f>F78+L78</f>
        <v>1016000</v>
      </c>
      <c r="P78" s="5">
        <f t="shared" si="5"/>
        <v>318280</v>
      </c>
      <c r="Q78" s="56">
        <f t="shared" si="6"/>
        <v>31.326771653543307</v>
      </c>
    </row>
    <row r="79" spans="1:17" ht="52.5" customHeight="1">
      <c r="A79" s="36" t="s">
        <v>126</v>
      </c>
      <c r="B79" s="12">
        <v>9800</v>
      </c>
      <c r="C79" s="15" t="s">
        <v>48</v>
      </c>
      <c r="D79" s="43" t="s">
        <v>49</v>
      </c>
      <c r="E79" s="31"/>
      <c r="F79" s="6">
        <v>72500</v>
      </c>
      <c r="G79" s="6">
        <v>72500</v>
      </c>
      <c r="H79" s="21">
        <v>72500</v>
      </c>
      <c r="I79" s="22">
        <f t="shared" si="1"/>
        <v>100</v>
      </c>
      <c r="J79" s="25">
        <f t="shared" si="2"/>
        <v>100</v>
      </c>
      <c r="K79" s="63"/>
      <c r="L79" s="21"/>
      <c r="M79" s="21"/>
      <c r="N79" s="25"/>
      <c r="O79" s="26">
        <f t="shared" si="4"/>
        <v>72500</v>
      </c>
      <c r="P79" s="5">
        <f t="shared" si="5"/>
        <v>72500</v>
      </c>
      <c r="Q79" s="56">
        <f t="shared" si="6"/>
        <v>100</v>
      </c>
    </row>
    <row r="80" spans="1:17" ht="38.25" customHeight="1">
      <c r="A80" s="34" t="s">
        <v>127</v>
      </c>
      <c r="B80" s="3"/>
      <c r="C80" s="4"/>
      <c r="D80" s="35" t="s">
        <v>128</v>
      </c>
      <c r="E80" s="31">
        <f>E81</f>
        <v>264862900</v>
      </c>
      <c r="F80" s="6">
        <f t="shared" ref="F80:M80" si="51">F81</f>
        <v>228584426</v>
      </c>
      <c r="G80" s="6">
        <f t="shared" si="51"/>
        <v>123023155</v>
      </c>
      <c r="H80" s="21">
        <f t="shared" si="51"/>
        <v>117125281</v>
      </c>
      <c r="I80" s="22">
        <f t="shared" si="1"/>
        <v>95.205882990076134</v>
      </c>
      <c r="J80" s="25">
        <f t="shared" si="2"/>
        <v>51.239396773251734</v>
      </c>
      <c r="K80" s="21">
        <f t="shared" si="51"/>
        <v>0</v>
      </c>
      <c r="L80" s="21">
        <f t="shared" si="51"/>
        <v>60000</v>
      </c>
      <c r="M80" s="21">
        <f t="shared" si="51"/>
        <v>60000</v>
      </c>
      <c r="N80" s="25">
        <f t="shared" si="3"/>
        <v>100</v>
      </c>
      <c r="O80" s="26">
        <f t="shared" si="4"/>
        <v>228644426</v>
      </c>
      <c r="P80" s="5">
        <f t="shared" si="5"/>
        <v>117185281</v>
      </c>
      <c r="Q80" s="56">
        <f t="shared" si="6"/>
        <v>51.252192345156935</v>
      </c>
    </row>
    <row r="81" spans="1:17" ht="36" customHeight="1">
      <c r="A81" s="34" t="s">
        <v>129</v>
      </c>
      <c r="B81" s="3"/>
      <c r="C81" s="4"/>
      <c r="D81" s="35" t="s">
        <v>130</v>
      </c>
      <c r="E81" s="5">
        <f>E82+E86+E91+E108+E113+E114+E115+E117+E119+E120+E90</f>
        <v>264862900</v>
      </c>
      <c r="F81" s="6">
        <f>F82+F86+F91+F108+F113+F114+F115+F117+F119+F120+F90</f>
        <v>228584426</v>
      </c>
      <c r="G81" s="6">
        <f t="shared" ref="G81:H81" si="52">G82+G86+G91+G108+G113+G114+G115+G117+G119+G120+G90</f>
        <v>123023155</v>
      </c>
      <c r="H81" s="6">
        <f t="shared" si="52"/>
        <v>117125281</v>
      </c>
      <c r="I81" s="22">
        <f t="shared" si="1"/>
        <v>95.205882990076134</v>
      </c>
      <c r="J81" s="25">
        <f t="shared" si="2"/>
        <v>51.239396773251734</v>
      </c>
      <c r="K81" s="6">
        <f t="shared" ref="K81" si="53">K82+K86+K91+K108+K113+K114+K115+K117+K119+K120+K90</f>
        <v>0</v>
      </c>
      <c r="L81" s="6">
        <f t="shared" ref="L81" si="54">L82+L86+L91+L108+L113+L114+L115+L117+L119+L120+L90</f>
        <v>60000</v>
      </c>
      <c r="M81" s="6">
        <f t="shared" ref="M81" si="55">M82+M86+M91+M108+M113+M114+M115+M117+M119+M120+M90</f>
        <v>60000</v>
      </c>
      <c r="N81" s="25">
        <f t="shared" si="3"/>
        <v>100</v>
      </c>
      <c r="O81" s="26">
        <f t="shared" si="4"/>
        <v>228644426</v>
      </c>
      <c r="P81" s="5">
        <f t="shared" si="5"/>
        <v>117185281</v>
      </c>
      <c r="Q81" s="56">
        <f t="shared" si="6"/>
        <v>51.252192345156935</v>
      </c>
    </row>
    <row r="82" spans="1:17" ht="222.75" customHeight="1">
      <c r="A82" s="36"/>
      <c r="B82" s="7"/>
      <c r="C82" s="9"/>
      <c r="D82" s="46" t="s">
        <v>131</v>
      </c>
      <c r="E82" s="5">
        <f>SUM(E84:E85)</f>
        <v>69182000</v>
      </c>
      <c r="F82" s="6">
        <f>SUM(F84:F85)</f>
        <v>29523826</v>
      </c>
      <c r="G82" s="6">
        <f>SUM(G84:G85)</f>
        <v>29450298</v>
      </c>
      <c r="H82" s="6">
        <f>SUM(H84:H85)</f>
        <v>27357389</v>
      </c>
      <c r="I82" s="22">
        <f t="shared" si="1"/>
        <v>92.893419957923683</v>
      </c>
      <c r="J82" s="25">
        <f t="shared" si="2"/>
        <v>92.662072320843521</v>
      </c>
      <c r="K82" s="63"/>
      <c r="L82" s="21">
        <v>0</v>
      </c>
      <c r="M82" s="21">
        <v>0</v>
      </c>
      <c r="N82" s="25"/>
      <c r="O82" s="26">
        <f t="shared" si="4"/>
        <v>29523826</v>
      </c>
      <c r="P82" s="5">
        <f t="shared" si="5"/>
        <v>27357389</v>
      </c>
      <c r="Q82" s="56">
        <f t="shared" si="6"/>
        <v>92.662072320843521</v>
      </c>
    </row>
    <row r="83" spans="1:17" ht="12.75" customHeight="1">
      <c r="A83" s="36"/>
      <c r="B83" s="7"/>
      <c r="C83" s="9"/>
      <c r="D83" s="45" t="s">
        <v>132</v>
      </c>
      <c r="E83" s="31"/>
      <c r="F83" s="6"/>
      <c r="G83" s="6"/>
      <c r="H83" s="21"/>
      <c r="I83" s="22"/>
      <c r="J83" s="25"/>
      <c r="K83" s="63"/>
      <c r="L83" s="21"/>
      <c r="M83" s="21"/>
      <c r="N83" s="25"/>
      <c r="O83" s="26">
        <f t="shared" si="4"/>
        <v>0</v>
      </c>
      <c r="P83" s="5">
        <f t="shared" si="5"/>
        <v>0</v>
      </c>
      <c r="Q83" s="56"/>
    </row>
    <row r="84" spans="1:17" ht="45.75" customHeight="1">
      <c r="A84" s="36" t="s">
        <v>133</v>
      </c>
      <c r="B84" s="7" t="s">
        <v>134</v>
      </c>
      <c r="C84" s="8" t="s">
        <v>135</v>
      </c>
      <c r="D84" s="37" t="s">
        <v>136</v>
      </c>
      <c r="E84" s="31">
        <v>12300000</v>
      </c>
      <c r="F84" s="6">
        <v>12570310</v>
      </c>
      <c r="G84" s="6">
        <v>12570310</v>
      </c>
      <c r="H84" s="21">
        <v>12570310</v>
      </c>
      <c r="I84" s="22">
        <f t="shared" si="1"/>
        <v>100</v>
      </c>
      <c r="J84" s="25">
        <f t="shared" si="2"/>
        <v>100</v>
      </c>
      <c r="K84" s="63"/>
      <c r="L84" s="21">
        <v>0</v>
      </c>
      <c r="M84" s="21">
        <v>0</v>
      </c>
      <c r="N84" s="25"/>
      <c r="O84" s="26">
        <f t="shared" si="4"/>
        <v>12570310</v>
      </c>
      <c r="P84" s="5">
        <f t="shared" si="5"/>
        <v>12570310</v>
      </c>
      <c r="Q84" s="56">
        <f t="shared" si="6"/>
        <v>100</v>
      </c>
    </row>
    <row r="85" spans="1:17" ht="32.25" customHeight="1">
      <c r="A85" s="36" t="s">
        <v>137</v>
      </c>
      <c r="B85" s="7" t="s">
        <v>138</v>
      </c>
      <c r="C85" s="8" t="s">
        <v>139</v>
      </c>
      <c r="D85" s="37" t="s">
        <v>140</v>
      </c>
      <c r="E85" s="31">
        <v>56882000</v>
      </c>
      <c r="F85" s="6">
        <v>16953516</v>
      </c>
      <c r="G85" s="6">
        <v>16879988</v>
      </c>
      <c r="H85" s="21">
        <v>14787079</v>
      </c>
      <c r="I85" s="22">
        <f t="shared" si="1"/>
        <v>87.601241185716489</v>
      </c>
      <c r="J85" s="25">
        <f t="shared" si="2"/>
        <v>87.221311496683057</v>
      </c>
      <c r="K85" s="63"/>
      <c r="L85" s="21">
        <v>0</v>
      </c>
      <c r="M85" s="21">
        <v>0</v>
      </c>
      <c r="N85" s="25"/>
      <c r="O85" s="26">
        <f t="shared" si="4"/>
        <v>16953516</v>
      </c>
      <c r="P85" s="5">
        <f t="shared" si="5"/>
        <v>14787079</v>
      </c>
      <c r="Q85" s="56">
        <f t="shared" si="6"/>
        <v>87.221311496683057</v>
      </c>
    </row>
    <row r="86" spans="1:17" ht="77.25" customHeight="1">
      <c r="A86" s="36"/>
      <c r="B86" s="7"/>
      <c r="C86" s="9"/>
      <c r="D86" s="46" t="s">
        <v>141</v>
      </c>
      <c r="E86" s="5">
        <f>SUM(E88:E89)</f>
        <v>6759900</v>
      </c>
      <c r="F86" s="6">
        <f>SUM(F88:F89)</f>
        <v>6759900</v>
      </c>
      <c r="G86" s="6">
        <f>SUM(G88:G89)</f>
        <v>2767357</v>
      </c>
      <c r="H86" s="6">
        <f>SUM(H88:H89)</f>
        <v>2764022</v>
      </c>
      <c r="I86" s="22">
        <f t="shared" si="1"/>
        <v>99.879487901271872</v>
      </c>
      <c r="J86" s="25">
        <f t="shared" si="2"/>
        <v>40.888504267814611</v>
      </c>
      <c r="K86" s="63"/>
      <c r="L86" s="21">
        <v>0</v>
      </c>
      <c r="M86" s="21">
        <v>0</v>
      </c>
      <c r="N86" s="25"/>
      <c r="O86" s="26">
        <f t="shared" si="4"/>
        <v>6759900</v>
      </c>
      <c r="P86" s="5">
        <f t="shared" si="5"/>
        <v>2764022</v>
      </c>
      <c r="Q86" s="56">
        <f t="shared" si="6"/>
        <v>40.888504267814611</v>
      </c>
    </row>
    <row r="87" spans="1:17" ht="16.5" customHeight="1">
      <c r="A87" s="36"/>
      <c r="B87" s="7"/>
      <c r="C87" s="9"/>
      <c r="D87" s="45" t="s">
        <v>132</v>
      </c>
      <c r="E87" s="31"/>
      <c r="F87" s="6"/>
      <c r="G87" s="6"/>
      <c r="H87" s="21"/>
      <c r="I87" s="22"/>
      <c r="J87" s="25"/>
      <c r="K87" s="63"/>
      <c r="L87" s="21"/>
      <c r="M87" s="21"/>
      <c r="N87" s="25"/>
      <c r="O87" s="26">
        <f t="shared" si="4"/>
        <v>0</v>
      </c>
      <c r="P87" s="5">
        <f t="shared" si="5"/>
        <v>0</v>
      </c>
      <c r="Q87" s="56"/>
    </row>
    <row r="88" spans="1:17" ht="59.25" customHeight="1">
      <c r="A88" s="36" t="s">
        <v>142</v>
      </c>
      <c r="B88" s="7" t="s">
        <v>143</v>
      </c>
      <c r="C88" s="8" t="s">
        <v>135</v>
      </c>
      <c r="D88" s="37" t="s">
        <v>144</v>
      </c>
      <c r="E88" s="31">
        <v>735000</v>
      </c>
      <c r="F88" s="6">
        <v>735000</v>
      </c>
      <c r="G88" s="6">
        <v>241576</v>
      </c>
      <c r="H88" s="21">
        <v>241576</v>
      </c>
      <c r="I88" s="22">
        <f t="shared" ref="I88:I148" si="56">H88/G88*100</f>
        <v>100</v>
      </c>
      <c r="J88" s="25">
        <f t="shared" ref="J88:J148" si="57">H88/F88*100</f>
        <v>32.867482993197278</v>
      </c>
      <c r="K88" s="63"/>
      <c r="L88" s="21">
        <v>0</v>
      </c>
      <c r="M88" s="21">
        <v>0</v>
      </c>
      <c r="N88" s="25"/>
      <c r="O88" s="26">
        <f t="shared" ref="O88:O148" si="58">F88+L88</f>
        <v>735000</v>
      </c>
      <c r="P88" s="5">
        <f t="shared" ref="P88:P148" si="59">H88+M88</f>
        <v>241576</v>
      </c>
      <c r="Q88" s="56">
        <f t="shared" ref="Q88:Q148" si="60">P88/O88*100</f>
        <v>32.867482993197278</v>
      </c>
    </row>
    <row r="89" spans="1:17" ht="43.5" customHeight="1">
      <c r="A89" s="36" t="s">
        <v>145</v>
      </c>
      <c r="B89" s="7" t="s">
        <v>146</v>
      </c>
      <c r="C89" s="8" t="s">
        <v>139</v>
      </c>
      <c r="D89" s="37" t="s">
        <v>147</v>
      </c>
      <c r="E89" s="31">
        <v>6024900</v>
      </c>
      <c r="F89" s="6">
        <v>6024900</v>
      </c>
      <c r="G89" s="6">
        <v>2525781</v>
      </c>
      <c r="H89" s="21">
        <v>2522446</v>
      </c>
      <c r="I89" s="22">
        <f t="shared" si="56"/>
        <v>99.867961632461416</v>
      </c>
      <c r="J89" s="25">
        <f t="shared" si="57"/>
        <v>41.8670185397268</v>
      </c>
      <c r="K89" s="63"/>
      <c r="L89" s="21">
        <v>0</v>
      </c>
      <c r="M89" s="21">
        <v>0</v>
      </c>
      <c r="N89" s="25"/>
      <c r="O89" s="26">
        <f t="shared" si="58"/>
        <v>6024900</v>
      </c>
      <c r="P89" s="5">
        <f t="shared" si="59"/>
        <v>2522446</v>
      </c>
      <c r="Q89" s="56">
        <f t="shared" si="60"/>
        <v>41.8670185397268</v>
      </c>
    </row>
    <row r="90" spans="1:17" ht="43.5" customHeight="1">
      <c r="A90" s="36" t="s">
        <v>301</v>
      </c>
      <c r="B90" s="7" t="s">
        <v>302</v>
      </c>
      <c r="C90" s="8" t="s">
        <v>303</v>
      </c>
      <c r="D90" s="39" t="s">
        <v>304</v>
      </c>
      <c r="E90" s="71"/>
      <c r="F90" s="6">
        <v>44700</v>
      </c>
      <c r="G90" s="6">
        <v>44700</v>
      </c>
      <c r="H90" s="21">
        <v>44700</v>
      </c>
      <c r="I90" s="22">
        <f t="shared" ref="I90" si="61">H90/G90*100</f>
        <v>100</v>
      </c>
      <c r="J90" s="25">
        <f t="shared" ref="J90" si="62">H90/F90*100</f>
        <v>100</v>
      </c>
      <c r="K90" s="63"/>
      <c r="L90" s="21"/>
      <c r="M90" s="21"/>
      <c r="N90" s="25"/>
      <c r="O90" s="26">
        <f t="shared" ref="O90" si="63">F90+L90</f>
        <v>44700</v>
      </c>
      <c r="P90" s="5">
        <f t="shared" ref="P90" si="64">H90+M90</f>
        <v>44700</v>
      </c>
      <c r="Q90" s="56">
        <f t="shared" ref="Q90" si="65">P90/O90*100</f>
        <v>100</v>
      </c>
    </row>
    <row r="91" spans="1:17" ht="204">
      <c r="A91" s="36"/>
      <c r="B91" s="7"/>
      <c r="C91" s="9"/>
      <c r="D91" s="46" t="s">
        <v>148</v>
      </c>
      <c r="E91" s="5">
        <f>SUM(E93:E107)</f>
        <v>185628700</v>
      </c>
      <c r="F91" s="6">
        <f>SUM(F93:F107)</f>
        <v>185628700</v>
      </c>
      <c r="G91" s="6">
        <f>SUM(G93:G107)</f>
        <v>85853500</v>
      </c>
      <c r="H91" s="6">
        <f>SUM(H93:H107)</f>
        <v>83338700</v>
      </c>
      <c r="I91" s="22">
        <f t="shared" si="56"/>
        <v>97.070824136465035</v>
      </c>
      <c r="J91" s="25">
        <f>H91/F91*100</f>
        <v>44.895374476037382</v>
      </c>
      <c r="K91" s="63"/>
      <c r="L91" s="21">
        <v>0</v>
      </c>
      <c r="M91" s="21">
        <v>0</v>
      </c>
      <c r="N91" s="25"/>
      <c r="O91" s="26">
        <f>F91+L91</f>
        <v>185628700</v>
      </c>
      <c r="P91" s="5">
        <f t="shared" si="59"/>
        <v>83338700</v>
      </c>
      <c r="Q91" s="56">
        <f t="shared" si="60"/>
        <v>44.895374476037382</v>
      </c>
    </row>
    <row r="92" spans="1:17" ht="13.5">
      <c r="A92" s="36"/>
      <c r="B92" s="7"/>
      <c r="C92" s="9"/>
      <c r="D92" s="45" t="s">
        <v>132</v>
      </c>
      <c r="E92" s="31"/>
      <c r="F92" s="6"/>
      <c r="G92" s="6"/>
      <c r="H92" s="21"/>
      <c r="I92" s="22"/>
      <c r="J92" s="25"/>
      <c r="K92" s="63"/>
      <c r="L92" s="21"/>
      <c r="M92" s="21"/>
      <c r="N92" s="25"/>
      <c r="O92" s="26">
        <f t="shared" si="58"/>
        <v>0</v>
      </c>
      <c r="P92" s="5">
        <f t="shared" si="59"/>
        <v>0</v>
      </c>
      <c r="Q92" s="56"/>
    </row>
    <row r="93" spans="1:17" ht="30.75" customHeight="1">
      <c r="A93" s="36" t="s">
        <v>149</v>
      </c>
      <c r="B93" s="7" t="s">
        <v>150</v>
      </c>
      <c r="C93" s="8" t="s">
        <v>60</v>
      </c>
      <c r="D93" s="37" t="s">
        <v>151</v>
      </c>
      <c r="E93" s="31">
        <v>1300000</v>
      </c>
      <c r="F93" s="6">
        <v>1300000</v>
      </c>
      <c r="G93" s="6">
        <v>648000</v>
      </c>
      <c r="H93" s="21">
        <v>504000</v>
      </c>
      <c r="I93" s="22">
        <f t="shared" si="56"/>
        <v>77.777777777777786</v>
      </c>
      <c r="J93" s="25">
        <f t="shared" si="57"/>
        <v>38.769230769230766</v>
      </c>
      <c r="K93" s="63"/>
      <c r="L93" s="21">
        <v>0</v>
      </c>
      <c r="M93" s="21">
        <v>0</v>
      </c>
      <c r="N93" s="25"/>
      <c r="O93" s="26">
        <f t="shared" si="58"/>
        <v>1300000</v>
      </c>
      <c r="P93" s="5">
        <f t="shared" si="59"/>
        <v>504000</v>
      </c>
      <c r="Q93" s="56">
        <f t="shared" si="60"/>
        <v>38.769230769230766</v>
      </c>
    </row>
    <row r="94" spans="1:17" ht="20.25" customHeight="1">
      <c r="A94" s="36" t="s">
        <v>152</v>
      </c>
      <c r="B94" s="7" t="s">
        <v>153</v>
      </c>
      <c r="C94" s="8" t="s">
        <v>60</v>
      </c>
      <c r="D94" s="37" t="s">
        <v>154</v>
      </c>
      <c r="E94" s="31">
        <v>200000</v>
      </c>
      <c r="F94" s="6">
        <v>200000</v>
      </c>
      <c r="G94" s="6">
        <v>96000</v>
      </c>
      <c r="H94" s="21">
        <v>63700</v>
      </c>
      <c r="I94" s="22">
        <f t="shared" si="56"/>
        <v>66.354166666666671</v>
      </c>
      <c r="J94" s="25">
        <f t="shared" si="57"/>
        <v>31.85</v>
      </c>
      <c r="K94" s="63"/>
      <c r="L94" s="21">
        <v>0</v>
      </c>
      <c r="M94" s="21">
        <v>0</v>
      </c>
      <c r="N94" s="25"/>
      <c r="O94" s="26">
        <f t="shared" si="58"/>
        <v>200000</v>
      </c>
      <c r="P94" s="5">
        <f t="shared" si="59"/>
        <v>63700</v>
      </c>
      <c r="Q94" s="56">
        <f t="shared" si="60"/>
        <v>31.85</v>
      </c>
    </row>
    <row r="95" spans="1:17" ht="20.25" customHeight="1">
      <c r="A95" s="36" t="s">
        <v>155</v>
      </c>
      <c r="B95" s="7" t="s">
        <v>156</v>
      </c>
      <c r="C95" s="8" t="s">
        <v>60</v>
      </c>
      <c r="D95" s="37" t="s">
        <v>157</v>
      </c>
      <c r="E95" s="31">
        <v>70458700</v>
      </c>
      <c r="F95" s="6">
        <v>68758700</v>
      </c>
      <c r="G95" s="6">
        <v>28063800</v>
      </c>
      <c r="H95" s="21">
        <v>27572100</v>
      </c>
      <c r="I95" s="22">
        <f t="shared" si="56"/>
        <v>98.247920809013749</v>
      </c>
      <c r="J95" s="25">
        <f t="shared" si="57"/>
        <v>40.099798280072193</v>
      </c>
      <c r="K95" s="63"/>
      <c r="L95" s="21">
        <v>0</v>
      </c>
      <c r="M95" s="21">
        <v>0</v>
      </c>
      <c r="N95" s="25"/>
      <c r="O95" s="26">
        <f t="shared" si="58"/>
        <v>68758700</v>
      </c>
      <c r="P95" s="5">
        <f t="shared" si="59"/>
        <v>27572100</v>
      </c>
      <c r="Q95" s="56">
        <f t="shared" si="60"/>
        <v>40.099798280072193</v>
      </c>
    </row>
    <row r="96" spans="1:17" ht="30.75" customHeight="1">
      <c r="A96" s="36" t="s">
        <v>158</v>
      </c>
      <c r="B96" s="7" t="s">
        <v>159</v>
      </c>
      <c r="C96" s="8" t="s">
        <v>60</v>
      </c>
      <c r="D96" s="37" t="s">
        <v>160</v>
      </c>
      <c r="E96" s="31">
        <v>7100000</v>
      </c>
      <c r="F96" s="6">
        <v>7100000</v>
      </c>
      <c r="G96" s="6">
        <v>3541000</v>
      </c>
      <c r="H96" s="21">
        <v>3419100</v>
      </c>
      <c r="I96" s="22">
        <f t="shared" si="56"/>
        <v>96.557469641344255</v>
      </c>
      <c r="J96" s="25">
        <f t="shared" si="57"/>
        <v>48.156338028169017</v>
      </c>
      <c r="K96" s="63"/>
      <c r="L96" s="21">
        <v>0</v>
      </c>
      <c r="M96" s="21">
        <v>0</v>
      </c>
      <c r="N96" s="25"/>
      <c r="O96" s="26">
        <f t="shared" si="58"/>
        <v>7100000</v>
      </c>
      <c r="P96" s="5">
        <f t="shared" si="59"/>
        <v>3419100</v>
      </c>
      <c r="Q96" s="56">
        <f t="shared" si="60"/>
        <v>48.156338028169017</v>
      </c>
    </row>
    <row r="97" spans="1:17" ht="21" customHeight="1">
      <c r="A97" s="36" t="s">
        <v>161</v>
      </c>
      <c r="B97" s="7" t="s">
        <v>162</v>
      </c>
      <c r="C97" s="8" t="s">
        <v>60</v>
      </c>
      <c r="D97" s="37" t="s">
        <v>163</v>
      </c>
      <c r="E97" s="31">
        <v>45000000</v>
      </c>
      <c r="F97" s="6">
        <v>45000000</v>
      </c>
      <c r="G97" s="6">
        <v>22835200</v>
      </c>
      <c r="H97" s="21">
        <v>22834700</v>
      </c>
      <c r="I97" s="22">
        <f t="shared" si="56"/>
        <v>99.997810397982065</v>
      </c>
      <c r="J97" s="25">
        <f t="shared" si="57"/>
        <v>50.74377777777778</v>
      </c>
      <c r="K97" s="63"/>
      <c r="L97" s="21">
        <v>0</v>
      </c>
      <c r="M97" s="21">
        <v>0</v>
      </c>
      <c r="N97" s="25"/>
      <c r="O97" s="26">
        <f t="shared" si="58"/>
        <v>45000000</v>
      </c>
      <c r="P97" s="5">
        <f t="shared" si="59"/>
        <v>22834700</v>
      </c>
      <c r="Q97" s="56">
        <f t="shared" si="60"/>
        <v>50.74377777777778</v>
      </c>
    </row>
    <row r="98" spans="1:17" ht="19.5" customHeight="1">
      <c r="A98" s="36" t="s">
        <v>164</v>
      </c>
      <c r="B98" s="7" t="s">
        <v>165</v>
      </c>
      <c r="C98" s="8" t="s">
        <v>60</v>
      </c>
      <c r="D98" s="37" t="s">
        <v>166</v>
      </c>
      <c r="E98" s="31">
        <v>1300000</v>
      </c>
      <c r="F98" s="6">
        <v>1300000</v>
      </c>
      <c r="G98" s="6">
        <v>649000</v>
      </c>
      <c r="H98" s="21">
        <v>450000</v>
      </c>
      <c r="I98" s="22">
        <f t="shared" si="56"/>
        <v>69.337442218798145</v>
      </c>
      <c r="J98" s="25">
        <f t="shared" si="57"/>
        <v>34.615384615384613</v>
      </c>
      <c r="K98" s="63"/>
      <c r="L98" s="21">
        <v>0</v>
      </c>
      <c r="M98" s="21">
        <v>0</v>
      </c>
      <c r="N98" s="25"/>
      <c r="O98" s="26">
        <f t="shared" si="58"/>
        <v>1300000</v>
      </c>
      <c r="P98" s="5">
        <f t="shared" si="59"/>
        <v>450000</v>
      </c>
      <c r="Q98" s="56">
        <f t="shared" si="60"/>
        <v>34.615384615384613</v>
      </c>
    </row>
    <row r="99" spans="1:17" ht="32.25" customHeight="1">
      <c r="A99" s="36" t="s">
        <v>167</v>
      </c>
      <c r="B99" s="7" t="s">
        <v>168</v>
      </c>
      <c r="C99" s="8" t="s">
        <v>60</v>
      </c>
      <c r="D99" s="37" t="s">
        <v>169</v>
      </c>
      <c r="E99" s="31">
        <v>9500000</v>
      </c>
      <c r="F99" s="6">
        <v>9500000</v>
      </c>
      <c r="G99" s="6">
        <v>4740000</v>
      </c>
      <c r="H99" s="21">
        <v>4252400</v>
      </c>
      <c r="I99" s="22">
        <f t="shared" si="56"/>
        <v>89.713080168776372</v>
      </c>
      <c r="J99" s="25">
        <f t="shared" si="57"/>
        <v>44.762105263157899</v>
      </c>
      <c r="K99" s="63"/>
      <c r="L99" s="21">
        <v>0</v>
      </c>
      <c r="M99" s="21">
        <v>0</v>
      </c>
      <c r="N99" s="25"/>
      <c r="O99" s="26">
        <f t="shared" si="58"/>
        <v>9500000</v>
      </c>
      <c r="P99" s="5">
        <f t="shared" si="59"/>
        <v>4252400</v>
      </c>
      <c r="Q99" s="56">
        <f t="shared" si="60"/>
        <v>44.762105263157899</v>
      </c>
    </row>
    <row r="100" spans="1:17" ht="32.25" customHeight="1">
      <c r="A100" s="36" t="s">
        <v>279</v>
      </c>
      <c r="B100" s="7" t="s">
        <v>280</v>
      </c>
      <c r="C100" s="8" t="s">
        <v>60</v>
      </c>
      <c r="D100" s="39" t="s">
        <v>281</v>
      </c>
      <c r="E100" s="31"/>
      <c r="F100" s="6">
        <v>25000</v>
      </c>
      <c r="G100" s="6">
        <v>8100</v>
      </c>
      <c r="H100" s="21">
        <v>1700</v>
      </c>
      <c r="I100" s="22">
        <f t="shared" si="56"/>
        <v>20.987654320987652</v>
      </c>
      <c r="J100" s="25">
        <f t="shared" si="57"/>
        <v>6.8000000000000007</v>
      </c>
      <c r="K100" s="63"/>
      <c r="L100" s="21"/>
      <c r="M100" s="21"/>
      <c r="N100" s="25"/>
      <c r="O100" s="26">
        <f t="shared" ref="O100" si="66">F100+L100</f>
        <v>25000</v>
      </c>
      <c r="P100" s="5">
        <f t="shared" ref="P100" si="67">H100+M100</f>
        <v>1700</v>
      </c>
      <c r="Q100" s="56">
        <f t="shared" ref="Q100" si="68">P100/O100*100</f>
        <v>6.8000000000000007</v>
      </c>
    </row>
    <row r="101" spans="1:17" ht="32.25" customHeight="1">
      <c r="A101" s="36" t="s">
        <v>170</v>
      </c>
      <c r="B101" s="7" t="s">
        <v>171</v>
      </c>
      <c r="C101" s="8" t="s">
        <v>67</v>
      </c>
      <c r="D101" s="37" t="s">
        <v>172</v>
      </c>
      <c r="E101" s="31">
        <v>33000000</v>
      </c>
      <c r="F101" s="6">
        <v>32930000</v>
      </c>
      <c r="G101" s="6">
        <v>14948500</v>
      </c>
      <c r="H101" s="21">
        <v>14773900</v>
      </c>
      <c r="I101" s="22">
        <f t="shared" si="56"/>
        <v>98.831989831755692</v>
      </c>
      <c r="J101" s="25">
        <f t="shared" si="57"/>
        <v>44.864561190403883</v>
      </c>
      <c r="K101" s="63"/>
      <c r="L101" s="21">
        <v>0</v>
      </c>
      <c r="M101" s="21">
        <v>0</v>
      </c>
      <c r="N101" s="25"/>
      <c r="O101" s="26">
        <f t="shared" si="58"/>
        <v>32930000</v>
      </c>
      <c r="P101" s="5">
        <f t="shared" si="59"/>
        <v>14773900</v>
      </c>
      <c r="Q101" s="56">
        <f t="shared" si="60"/>
        <v>44.864561190403883</v>
      </c>
    </row>
    <row r="102" spans="1:17" ht="63" customHeight="1">
      <c r="A102" s="36" t="s">
        <v>173</v>
      </c>
      <c r="B102" s="7" t="s">
        <v>174</v>
      </c>
      <c r="C102" s="8" t="s">
        <v>67</v>
      </c>
      <c r="D102" s="37" t="s">
        <v>175</v>
      </c>
      <c r="E102" s="31">
        <v>14500000</v>
      </c>
      <c r="F102" s="6">
        <v>14500000</v>
      </c>
      <c r="G102" s="6">
        <v>7042000</v>
      </c>
      <c r="H102" s="21">
        <v>6598300</v>
      </c>
      <c r="I102" s="22">
        <f t="shared" si="56"/>
        <v>93.699233172394202</v>
      </c>
      <c r="J102" s="25">
        <f t="shared" si="57"/>
        <v>45.505517241379309</v>
      </c>
      <c r="K102" s="63"/>
      <c r="L102" s="21">
        <v>0</v>
      </c>
      <c r="M102" s="21">
        <v>0</v>
      </c>
      <c r="N102" s="25"/>
      <c r="O102" s="26">
        <f t="shared" si="58"/>
        <v>14500000</v>
      </c>
      <c r="P102" s="5">
        <f t="shared" si="59"/>
        <v>6598300</v>
      </c>
      <c r="Q102" s="56">
        <f t="shared" si="60"/>
        <v>45.505517241379309</v>
      </c>
    </row>
    <row r="103" spans="1:17" ht="46.5" customHeight="1">
      <c r="A103" s="36" t="s">
        <v>176</v>
      </c>
      <c r="B103" s="7" t="s">
        <v>177</v>
      </c>
      <c r="C103" s="8" t="s">
        <v>67</v>
      </c>
      <c r="D103" s="37" t="s">
        <v>178</v>
      </c>
      <c r="E103" s="31">
        <v>2500000</v>
      </c>
      <c r="F103" s="6">
        <v>2500000</v>
      </c>
      <c r="G103" s="6">
        <v>1237300</v>
      </c>
      <c r="H103" s="21">
        <v>869000</v>
      </c>
      <c r="I103" s="22">
        <f t="shared" si="56"/>
        <v>70.233573102723668</v>
      </c>
      <c r="J103" s="25">
        <f t="shared" si="57"/>
        <v>34.760000000000005</v>
      </c>
      <c r="K103" s="63"/>
      <c r="L103" s="21">
        <v>0</v>
      </c>
      <c r="M103" s="21">
        <v>0</v>
      </c>
      <c r="N103" s="25"/>
      <c r="O103" s="26">
        <f t="shared" si="58"/>
        <v>2500000</v>
      </c>
      <c r="P103" s="5">
        <f t="shared" si="59"/>
        <v>869000</v>
      </c>
      <c r="Q103" s="56">
        <f t="shared" si="60"/>
        <v>34.760000000000005</v>
      </c>
    </row>
    <row r="104" spans="1:17" ht="59.25" customHeight="1">
      <c r="A104" s="36" t="s">
        <v>179</v>
      </c>
      <c r="B104" s="7" t="s">
        <v>180</v>
      </c>
      <c r="C104" s="8" t="s">
        <v>60</v>
      </c>
      <c r="D104" s="37" t="s">
        <v>181</v>
      </c>
      <c r="E104" s="31">
        <v>520000</v>
      </c>
      <c r="F104" s="6">
        <v>520000</v>
      </c>
      <c r="G104" s="6">
        <v>485700</v>
      </c>
      <c r="H104" s="21">
        <v>485700</v>
      </c>
      <c r="I104" s="22">
        <f t="shared" si="56"/>
        <v>100</v>
      </c>
      <c r="J104" s="25">
        <f t="shared" si="57"/>
        <v>93.403846153846146</v>
      </c>
      <c r="K104" s="63"/>
      <c r="L104" s="21">
        <v>0</v>
      </c>
      <c r="M104" s="21">
        <v>0</v>
      </c>
      <c r="N104" s="25"/>
      <c r="O104" s="26">
        <f t="shared" si="58"/>
        <v>520000</v>
      </c>
      <c r="P104" s="5">
        <f t="shared" si="59"/>
        <v>485700</v>
      </c>
      <c r="Q104" s="56">
        <f t="shared" si="60"/>
        <v>93.403846153846146</v>
      </c>
    </row>
    <row r="105" spans="1:17" ht="55.5" customHeight="1">
      <c r="A105" s="36" t="s">
        <v>182</v>
      </c>
      <c r="B105" s="7" t="s">
        <v>183</v>
      </c>
      <c r="C105" s="8" t="s">
        <v>67</v>
      </c>
      <c r="D105" s="37" t="s">
        <v>184</v>
      </c>
      <c r="E105" s="31">
        <v>250000</v>
      </c>
      <c r="F105" s="6">
        <v>250000</v>
      </c>
      <c r="G105" s="6">
        <v>124800</v>
      </c>
      <c r="H105" s="21">
        <v>94900</v>
      </c>
      <c r="I105" s="22">
        <f t="shared" si="56"/>
        <v>76.041666666666657</v>
      </c>
      <c r="J105" s="25">
        <f t="shared" si="57"/>
        <v>37.96</v>
      </c>
      <c r="K105" s="63"/>
      <c r="L105" s="21">
        <v>0</v>
      </c>
      <c r="M105" s="21">
        <v>0</v>
      </c>
      <c r="N105" s="25"/>
      <c r="O105" s="26">
        <f t="shared" si="58"/>
        <v>250000</v>
      </c>
      <c r="P105" s="5">
        <f t="shared" si="59"/>
        <v>94900</v>
      </c>
      <c r="Q105" s="56">
        <f t="shared" si="60"/>
        <v>37.96</v>
      </c>
    </row>
    <row r="106" spans="1:17" ht="156.75" customHeight="1">
      <c r="A106" s="36" t="s">
        <v>282</v>
      </c>
      <c r="B106" s="7" t="s">
        <v>283</v>
      </c>
      <c r="C106" s="8" t="s">
        <v>60</v>
      </c>
      <c r="D106" s="39" t="s">
        <v>307</v>
      </c>
      <c r="E106" s="31"/>
      <c r="F106" s="6">
        <v>45000</v>
      </c>
      <c r="G106" s="6">
        <v>16400</v>
      </c>
      <c r="H106" s="21">
        <v>6500</v>
      </c>
      <c r="I106" s="22">
        <f t="shared" si="56"/>
        <v>39.634146341463413</v>
      </c>
      <c r="J106" s="25">
        <f t="shared" si="57"/>
        <v>14.444444444444443</v>
      </c>
      <c r="K106" s="63"/>
      <c r="L106" s="21"/>
      <c r="M106" s="21"/>
      <c r="N106" s="25"/>
      <c r="O106" s="26">
        <f t="shared" si="58"/>
        <v>45000</v>
      </c>
      <c r="P106" s="5">
        <f t="shared" si="59"/>
        <v>6500</v>
      </c>
      <c r="Q106" s="56">
        <f t="shared" si="60"/>
        <v>14.444444444444443</v>
      </c>
    </row>
    <row r="107" spans="1:17" ht="46.5" customHeight="1">
      <c r="A107" s="36" t="s">
        <v>305</v>
      </c>
      <c r="B107" s="7" t="s">
        <v>306</v>
      </c>
      <c r="C107" s="8" t="s">
        <v>60</v>
      </c>
      <c r="D107" s="39" t="s">
        <v>308</v>
      </c>
      <c r="E107" s="71"/>
      <c r="F107" s="6">
        <v>1700000</v>
      </c>
      <c r="G107" s="6">
        <v>1417700</v>
      </c>
      <c r="H107" s="21">
        <v>1412700</v>
      </c>
      <c r="I107" s="22">
        <f t="shared" ref="I107" si="69">H107/G107*100</f>
        <v>99.647316075333279</v>
      </c>
      <c r="J107" s="25">
        <f t="shared" ref="J107" si="70">H107/F107*100</f>
        <v>83.1</v>
      </c>
      <c r="K107" s="63"/>
      <c r="L107" s="21"/>
      <c r="M107" s="21"/>
      <c r="N107" s="25"/>
      <c r="O107" s="26">
        <f t="shared" ref="O107" si="71">F107+L107</f>
        <v>1700000</v>
      </c>
      <c r="P107" s="5">
        <f t="shared" ref="P107" si="72">H107+M107</f>
        <v>1412700</v>
      </c>
      <c r="Q107" s="56">
        <f t="shared" ref="Q107" si="73">P107/O107*100</f>
        <v>83.1</v>
      </c>
    </row>
    <row r="108" spans="1:17" ht="174" customHeight="1">
      <c r="A108" s="36"/>
      <c r="B108" s="7"/>
      <c r="C108" s="8"/>
      <c r="D108" s="46" t="s">
        <v>185</v>
      </c>
      <c r="E108" s="5">
        <v>3015800</v>
      </c>
      <c r="F108" s="6">
        <f>F110</f>
        <v>3015800</v>
      </c>
      <c r="G108" s="6">
        <f>G110</f>
        <v>1419000</v>
      </c>
      <c r="H108" s="6">
        <f>H110</f>
        <v>896052</v>
      </c>
      <c r="I108" s="22">
        <f t="shared" si="56"/>
        <v>63.146723044397469</v>
      </c>
      <c r="J108" s="25">
        <f t="shared" si="57"/>
        <v>29.711917235890972</v>
      </c>
      <c r="K108" s="63"/>
      <c r="L108" s="21"/>
      <c r="M108" s="21"/>
      <c r="N108" s="25"/>
      <c r="O108" s="26">
        <f t="shared" ref="O108" si="74">F108+L108</f>
        <v>3015800</v>
      </c>
      <c r="P108" s="5">
        <f t="shared" ref="P108" si="75">H108+M108</f>
        <v>896052</v>
      </c>
      <c r="Q108" s="56">
        <f t="shared" ref="Q108" si="76">P108/O108*100</f>
        <v>29.711917235890972</v>
      </c>
    </row>
    <row r="109" spans="1:17" ht="15.75" customHeight="1">
      <c r="A109" s="36"/>
      <c r="B109" s="7"/>
      <c r="C109" s="8"/>
      <c r="D109" s="45" t="s">
        <v>132</v>
      </c>
      <c r="E109" s="31"/>
      <c r="F109" s="6"/>
      <c r="G109" s="6"/>
      <c r="H109" s="21"/>
      <c r="I109" s="22"/>
      <c r="J109" s="25"/>
      <c r="K109" s="63"/>
      <c r="L109" s="21"/>
      <c r="M109" s="21"/>
      <c r="N109" s="25"/>
      <c r="O109" s="26">
        <f t="shared" si="58"/>
        <v>0</v>
      </c>
      <c r="P109" s="5">
        <f t="shared" si="59"/>
        <v>0</v>
      </c>
      <c r="Q109" s="56"/>
    </row>
    <row r="110" spans="1:17" ht="140.25">
      <c r="A110" s="36" t="s">
        <v>186</v>
      </c>
      <c r="B110" s="7" t="s">
        <v>187</v>
      </c>
      <c r="C110" s="8" t="s">
        <v>60</v>
      </c>
      <c r="D110" s="37" t="s">
        <v>188</v>
      </c>
      <c r="E110" s="5">
        <v>3015800</v>
      </c>
      <c r="F110" s="6">
        <v>3015800</v>
      </c>
      <c r="G110" s="6">
        <v>1419000</v>
      </c>
      <c r="H110" s="21">
        <v>896052</v>
      </c>
      <c r="I110" s="22">
        <f t="shared" si="56"/>
        <v>63.146723044397469</v>
      </c>
      <c r="J110" s="25">
        <f t="shared" si="57"/>
        <v>29.711917235890972</v>
      </c>
      <c r="K110" s="63"/>
      <c r="L110" s="21"/>
      <c r="M110" s="21"/>
      <c r="N110" s="25"/>
      <c r="O110" s="26">
        <f t="shared" si="58"/>
        <v>3015800</v>
      </c>
      <c r="P110" s="5">
        <f t="shared" si="59"/>
        <v>896052</v>
      </c>
      <c r="Q110" s="56">
        <f t="shared" si="60"/>
        <v>29.711917235890972</v>
      </c>
    </row>
    <row r="111" spans="1:17" ht="21" hidden="1" customHeight="1">
      <c r="A111" s="36"/>
      <c r="B111" s="7"/>
      <c r="C111" s="8"/>
      <c r="D111" s="46" t="s">
        <v>189</v>
      </c>
      <c r="E111" s="31">
        <f t="shared" ref="E111:E116" si="77">F111+J111</f>
        <v>246200</v>
      </c>
      <c r="F111" s="6">
        <f>F115</f>
        <v>246200</v>
      </c>
      <c r="G111" s="6"/>
      <c r="H111" s="21"/>
      <c r="I111" s="22" t="e">
        <f t="shared" si="56"/>
        <v>#DIV/0!</v>
      </c>
      <c r="J111" s="25">
        <f t="shared" si="57"/>
        <v>0</v>
      </c>
      <c r="K111" s="63" t="e">
        <f>M111+#REF!</f>
        <v>#REF!</v>
      </c>
      <c r="L111" s="21"/>
      <c r="M111" s="21"/>
      <c r="N111" s="25" t="e">
        <f t="shared" ref="N111:N148" si="78">M111/L111*100</f>
        <v>#DIV/0!</v>
      </c>
      <c r="O111" s="26">
        <f t="shared" si="58"/>
        <v>246200</v>
      </c>
      <c r="P111" s="5">
        <f t="shared" si="59"/>
        <v>0</v>
      </c>
      <c r="Q111" s="56">
        <f t="shared" si="60"/>
        <v>0</v>
      </c>
    </row>
    <row r="112" spans="1:17" ht="21" hidden="1" customHeight="1">
      <c r="A112" s="36"/>
      <c r="B112" s="7"/>
      <c r="C112" s="8"/>
      <c r="D112" s="46" t="s">
        <v>132</v>
      </c>
      <c r="E112" s="31" t="e">
        <f t="shared" si="77"/>
        <v>#DIV/0!</v>
      </c>
      <c r="F112" s="6"/>
      <c r="G112" s="6"/>
      <c r="H112" s="21"/>
      <c r="I112" s="22" t="e">
        <f t="shared" si="56"/>
        <v>#DIV/0!</v>
      </c>
      <c r="J112" s="25" t="e">
        <f t="shared" si="57"/>
        <v>#DIV/0!</v>
      </c>
      <c r="K112" s="63" t="e">
        <f>M112+#REF!</f>
        <v>#REF!</v>
      </c>
      <c r="L112" s="21"/>
      <c r="M112" s="21"/>
      <c r="N112" s="25" t="e">
        <f t="shared" si="78"/>
        <v>#DIV/0!</v>
      </c>
      <c r="O112" s="26">
        <f t="shared" si="58"/>
        <v>0</v>
      </c>
      <c r="P112" s="5">
        <f t="shared" si="59"/>
        <v>0</v>
      </c>
      <c r="Q112" s="56" t="e">
        <f t="shared" si="60"/>
        <v>#DIV/0!</v>
      </c>
    </row>
    <row r="113" spans="1:17" ht="21" customHeight="1">
      <c r="A113" s="36" t="s">
        <v>190</v>
      </c>
      <c r="B113" s="15" t="s">
        <v>191</v>
      </c>
      <c r="C113" s="15" t="s">
        <v>60</v>
      </c>
      <c r="D113" s="39" t="s">
        <v>192</v>
      </c>
      <c r="E113" s="31"/>
      <c r="F113" s="6">
        <v>166000</v>
      </c>
      <c r="G113" s="6">
        <v>166000</v>
      </c>
      <c r="H113" s="21">
        <v>151419</v>
      </c>
      <c r="I113" s="22">
        <f t="shared" si="56"/>
        <v>91.216265060240971</v>
      </c>
      <c r="J113" s="25">
        <f t="shared" si="57"/>
        <v>91.216265060240971</v>
      </c>
      <c r="K113" s="63"/>
      <c r="L113" s="21"/>
      <c r="M113" s="21"/>
      <c r="N113" s="25"/>
      <c r="O113" s="26">
        <f t="shared" si="58"/>
        <v>166000</v>
      </c>
      <c r="P113" s="5">
        <f t="shared" si="59"/>
        <v>151419</v>
      </c>
      <c r="Q113" s="56">
        <f t="shared" si="60"/>
        <v>91.216265060240971</v>
      </c>
    </row>
    <row r="114" spans="1:17" ht="62.25" customHeight="1">
      <c r="A114" s="36" t="s">
        <v>193</v>
      </c>
      <c r="B114" s="15" t="s">
        <v>194</v>
      </c>
      <c r="C114" s="15" t="s">
        <v>60</v>
      </c>
      <c r="D114" s="48" t="s">
        <v>195</v>
      </c>
      <c r="E114" s="31"/>
      <c r="F114" s="6">
        <v>199000</v>
      </c>
      <c r="G114" s="6">
        <v>199000</v>
      </c>
      <c r="H114" s="21">
        <v>66220</v>
      </c>
      <c r="I114" s="22">
        <f t="shared" si="56"/>
        <v>33.276381909547737</v>
      </c>
      <c r="J114" s="25">
        <f t="shared" si="57"/>
        <v>33.276381909547737</v>
      </c>
      <c r="K114" s="63"/>
      <c r="L114" s="21"/>
      <c r="M114" s="21"/>
      <c r="N114" s="25"/>
      <c r="O114" s="26">
        <f t="shared" si="58"/>
        <v>199000</v>
      </c>
      <c r="P114" s="5">
        <f t="shared" si="59"/>
        <v>66220</v>
      </c>
      <c r="Q114" s="56">
        <f t="shared" si="60"/>
        <v>33.276381909547737</v>
      </c>
    </row>
    <row r="115" spans="1:17" ht="76.5">
      <c r="A115" s="36" t="s">
        <v>196</v>
      </c>
      <c r="B115" s="7" t="s">
        <v>197</v>
      </c>
      <c r="C115" s="8" t="s">
        <v>67</v>
      </c>
      <c r="D115" s="37" t="s">
        <v>198</v>
      </c>
      <c r="E115" s="5">
        <v>246200</v>
      </c>
      <c r="F115" s="6">
        <v>246200</v>
      </c>
      <c r="G115" s="6">
        <v>123000</v>
      </c>
      <c r="H115" s="21">
        <v>121134</v>
      </c>
      <c r="I115" s="22">
        <f t="shared" si="56"/>
        <v>98.482926829268294</v>
      </c>
      <c r="J115" s="25">
        <f t="shared" si="57"/>
        <v>49.201462225832657</v>
      </c>
      <c r="K115" s="63"/>
      <c r="L115" s="21">
        <v>0</v>
      </c>
      <c r="M115" s="21">
        <v>0</v>
      </c>
      <c r="N115" s="25"/>
      <c r="O115" s="26">
        <f t="shared" si="58"/>
        <v>246200</v>
      </c>
      <c r="P115" s="5">
        <f t="shared" si="59"/>
        <v>121134</v>
      </c>
      <c r="Q115" s="56">
        <f t="shared" si="60"/>
        <v>49.201462225832657</v>
      </c>
    </row>
    <row r="116" spans="1:17" ht="21" hidden="1" customHeight="1">
      <c r="A116" s="34"/>
      <c r="B116" s="2"/>
      <c r="C116" s="4"/>
      <c r="D116" s="46"/>
      <c r="E116" s="31" t="e">
        <f t="shared" si="77"/>
        <v>#DIV/0!</v>
      </c>
      <c r="F116" s="6"/>
      <c r="G116" s="6">
        <v>0</v>
      </c>
      <c r="H116" s="21">
        <v>0</v>
      </c>
      <c r="I116" s="22" t="e">
        <f t="shared" si="56"/>
        <v>#DIV/0!</v>
      </c>
      <c r="J116" s="25" t="e">
        <f t="shared" si="57"/>
        <v>#DIV/0!</v>
      </c>
      <c r="K116" s="63" t="e">
        <f>M116+#REF!</f>
        <v>#REF!</v>
      </c>
      <c r="L116" s="21">
        <v>0</v>
      </c>
      <c r="M116" s="21">
        <v>0</v>
      </c>
      <c r="N116" s="25" t="e">
        <f t="shared" si="78"/>
        <v>#DIV/0!</v>
      </c>
      <c r="O116" s="26">
        <f t="shared" si="58"/>
        <v>0</v>
      </c>
      <c r="P116" s="5">
        <f t="shared" si="59"/>
        <v>0</v>
      </c>
      <c r="Q116" s="56" t="e">
        <f t="shared" si="60"/>
        <v>#DIV/0!</v>
      </c>
    </row>
    <row r="117" spans="1:17" ht="57" customHeight="1">
      <c r="A117" s="36" t="s">
        <v>199</v>
      </c>
      <c r="B117" s="7" t="s">
        <v>200</v>
      </c>
      <c r="C117" s="8" t="s">
        <v>67</v>
      </c>
      <c r="D117" s="37" t="s">
        <v>201</v>
      </c>
      <c r="E117" s="5">
        <v>30300</v>
      </c>
      <c r="F117" s="6">
        <v>30300</v>
      </c>
      <c r="G117" s="6">
        <v>30300</v>
      </c>
      <c r="H117" s="21">
        <v>14327</v>
      </c>
      <c r="I117" s="22">
        <f t="shared" si="56"/>
        <v>47.28382838283828</v>
      </c>
      <c r="J117" s="25">
        <f t="shared" si="57"/>
        <v>47.28382838283828</v>
      </c>
      <c r="K117" s="63"/>
      <c r="L117" s="21">
        <v>0</v>
      </c>
      <c r="M117" s="21">
        <v>0</v>
      </c>
      <c r="N117" s="25"/>
      <c r="O117" s="26">
        <f t="shared" si="58"/>
        <v>30300</v>
      </c>
      <c r="P117" s="5">
        <f t="shared" si="59"/>
        <v>14327</v>
      </c>
      <c r="Q117" s="56">
        <f t="shared" si="60"/>
        <v>47.28382838283828</v>
      </c>
    </row>
    <row r="118" spans="1:17" ht="27" customHeight="1">
      <c r="A118" s="34"/>
      <c r="B118" s="3"/>
      <c r="C118" s="4"/>
      <c r="D118" s="46" t="s">
        <v>202</v>
      </c>
      <c r="E118" s="31">
        <f>F118</f>
        <v>30300</v>
      </c>
      <c r="F118" s="6">
        <v>30300</v>
      </c>
      <c r="G118" s="6">
        <v>30300</v>
      </c>
      <c r="H118" s="21">
        <v>14327</v>
      </c>
      <c r="I118" s="22">
        <f t="shared" si="56"/>
        <v>47.28382838283828</v>
      </c>
      <c r="J118" s="25">
        <f t="shared" si="57"/>
        <v>47.28382838283828</v>
      </c>
      <c r="K118" s="63"/>
      <c r="L118" s="21">
        <v>0</v>
      </c>
      <c r="M118" s="21">
        <v>0</v>
      </c>
      <c r="N118" s="25"/>
      <c r="O118" s="26">
        <f t="shared" si="58"/>
        <v>30300</v>
      </c>
      <c r="P118" s="5">
        <f t="shared" si="59"/>
        <v>14327</v>
      </c>
      <c r="Q118" s="56">
        <f t="shared" si="60"/>
        <v>47.28382838283828</v>
      </c>
    </row>
    <row r="119" spans="1:17" ht="33.75" customHeight="1">
      <c r="A119" s="36" t="s">
        <v>203</v>
      </c>
      <c r="B119" s="7" t="s">
        <v>204</v>
      </c>
      <c r="C119" s="8" t="s">
        <v>80</v>
      </c>
      <c r="D119" s="39" t="s">
        <v>205</v>
      </c>
      <c r="E119" s="31"/>
      <c r="F119" s="6">
        <v>1496000</v>
      </c>
      <c r="G119" s="6">
        <v>1496000</v>
      </c>
      <c r="H119" s="21">
        <v>897318</v>
      </c>
      <c r="I119" s="22">
        <f t="shared" si="56"/>
        <v>59.981149732620324</v>
      </c>
      <c r="J119" s="25">
        <f t="shared" si="57"/>
        <v>59.981149732620324</v>
      </c>
      <c r="K119" s="63"/>
      <c r="L119" s="21"/>
      <c r="M119" s="21"/>
      <c r="N119" s="25"/>
      <c r="O119" s="26">
        <f t="shared" si="58"/>
        <v>1496000</v>
      </c>
      <c r="P119" s="5">
        <f t="shared" si="59"/>
        <v>897318</v>
      </c>
      <c r="Q119" s="56">
        <f t="shared" si="60"/>
        <v>59.981149732620324</v>
      </c>
    </row>
    <row r="120" spans="1:17" ht="52.5" customHeight="1">
      <c r="A120" s="36" t="s">
        <v>206</v>
      </c>
      <c r="B120" s="12">
        <v>9800</v>
      </c>
      <c r="C120" s="15" t="s">
        <v>48</v>
      </c>
      <c r="D120" s="43" t="s">
        <v>49</v>
      </c>
      <c r="E120" s="31"/>
      <c r="F120" s="6">
        <v>1474000</v>
      </c>
      <c r="G120" s="6">
        <v>1474000</v>
      </c>
      <c r="H120" s="6">
        <v>1474000</v>
      </c>
      <c r="I120" s="22">
        <f t="shared" si="56"/>
        <v>100</v>
      </c>
      <c r="J120" s="25">
        <f t="shared" si="57"/>
        <v>100</v>
      </c>
      <c r="K120" s="63"/>
      <c r="L120" s="21">
        <v>60000</v>
      </c>
      <c r="M120" s="21">
        <v>60000</v>
      </c>
      <c r="N120" s="25">
        <f t="shared" si="78"/>
        <v>100</v>
      </c>
      <c r="O120" s="26">
        <f t="shared" si="58"/>
        <v>1534000</v>
      </c>
      <c r="P120" s="5">
        <f t="shared" si="59"/>
        <v>1534000</v>
      </c>
      <c r="Q120" s="56">
        <f t="shared" si="60"/>
        <v>100</v>
      </c>
    </row>
    <row r="121" spans="1:17" ht="32.25" customHeight="1">
      <c r="A121" s="34" t="s">
        <v>207</v>
      </c>
      <c r="B121" s="3"/>
      <c r="C121" s="4"/>
      <c r="D121" s="35" t="s">
        <v>208</v>
      </c>
      <c r="E121" s="5">
        <f t="shared" ref="E121:M121" si="79">E122</f>
        <v>0</v>
      </c>
      <c r="F121" s="6">
        <f t="shared" si="79"/>
        <v>288000</v>
      </c>
      <c r="G121" s="6">
        <f t="shared" si="79"/>
        <v>288000</v>
      </c>
      <c r="H121" s="21">
        <f t="shared" si="79"/>
        <v>214860</v>
      </c>
      <c r="I121" s="22">
        <f t="shared" si="56"/>
        <v>74.604166666666671</v>
      </c>
      <c r="J121" s="25">
        <f t="shared" si="57"/>
        <v>74.604166666666671</v>
      </c>
      <c r="K121" s="21">
        <f t="shared" si="79"/>
        <v>0</v>
      </c>
      <c r="L121" s="21">
        <f t="shared" si="79"/>
        <v>23000</v>
      </c>
      <c r="M121" s="21">
        <f t="shared" si="79"/>
        <v>23000</v>
      </c>
      <c r="N121" s="25">
        <f t="shared" si="78"/>
        <v>100</v>
      </c>
      <c r="O121" s="26">
        <f t="shared" si="58"/>
        <v>311000</v>
      </c>
      <c r="P121" s="5">
        <f t="shared" si="59"/>
        <v>237860</v>
      </c>
      <c r="Q121" s="56">
        <f t="shared" si="60"/>
        <v>76.482315112540192</v>
      </c>
    </row>
    <row r="122" spans="1:17" ht="31.5" customHeight="1">
      <c r="A122" s="34" t="s">
        <v>209</v>
      </c>
      <c r="B122" s="3"/>
      <c r="C122" s="4"/>
      <c r="D122" s="35" t="s">
        <v>210</v>
      </c>
      <c r="E122" s="5">
        <f t="shared" ref="E122:M122" si="80">SUM(E123:E124)</f>
        <v>0</v>
      </c>
      <c r="F122" s="6">
        <f t="shared" si="80"/>
        <v>288000</v>
      </c>
      <c r="G122" s="6">
        <f t="shared" si="80"/>
        <v>288000</v>
      </c>
      <c r="H122" s="21">
        <f t="shared" si="80"/>
        <v>214860</v>
      </c>
      <c r="I122" s="22">
        <f t="shared" si="56"/>
        <v>74.604166666666671</v>
      </c>
      <c r="J122" s="25">
        <f t="shared" si="57"/>
        <v>74.604166666666671</v>
      </c>
      <c r="K122" s="21">
        <f t="shared" si="80"/>
        <v>0</v>
      </c>
      <c r="L122" s="21">
        <f t="shared" si="80"/>
        <v>23000</v>
      </c>
      <c r="M122" s="21">
        <f t="shared" si="80"/>
        <v>23000</v>
      </c>
      <c r="N122" s="25">
        <f t="shared" si="78"/>
        <v>100</v>
      </c>
      <c r="O122" s="26">
        <f t="shared" si="58"/>
        <v>311000</v>
      </c>
      <c r="P122" s="5">
        <f t="shared" si="59"/>
        <v>237860</v>
      </c>
      <c r="Q122" s="56">
        <f t="shared" si="60"/>
        <v>76.482315112540192</v>
      </c>
    </row>
    <row r="123" spans="1:17" ht="33" customHeight="1">
      <c r="A123" s="36" t="s">
        <v>211</v>
      </c>
      <c r="B123" s="7" t="s">
        <v>212</v>
      </c>
      <c r="C123" s="8" t="s">
        <v>60</v>
      </c>
      <c r="D123" s="37" t="s">
        <v>213</v>
      </c>
      <c r="E123" s="31"/>
      <c r="F123" s="6">
        <v>43000</v>
      </c>
      <c r="G123" s="6">
        <v>43000</v>
      </c>
      <c r="H123" s="21">
        <v>21360</v>
      </c>
      <c r="I123" s="22">
        <f t="shared" si="56"/>
        <v>49.674418604651159</v>
      </c>
      <c r="J123" s="25">
        <f t="shared" si="57"/>
        <v>49.674418604651159</v>
      </c>
      <c r="K123" s="63"/>
      <c r="L123" s="21">
        <v>0</v>
      </c>
      <c r="M123" s="21">
        <v>0</v>
      </c>
      <c r="N123" s="25"/>
      <c r="O123" s="26">
        <f t="shared" si="58"/>
        <v>43000</v>
      </c>
      <c r="P123" s="5">
        <f t="shared" si="59"/>
        <v>21360</v>
      </c>
      <c r="Q123" s="56">
        <f t="shared" si="60"/>
        <v>49.674418604651159</v>
      </c>
    </row>
    <row r="124" spans="1:17" ht="48.75" customHeight="1">
      <c r="A124" s="36" t="s">
        <v>209</v>
      </c>
      <c r="B124" s="15" t="s">
        <v>47</v>
      </c>
      <c r="C124" s="15" t="s">
        <v>48</v>
      </c>
      <c r="D124" s="43" t="s">
        <v>49</v>
      </c>
      <c r="E124" s="31"/>
      <c r="F124" s="6">
        <v>245000</v>
      </c>
      <c r="G124" s="6">
        <v>245000</v>
      </c>
      <c r="H124" s="21">
        <v>193500</v>
      </c>
      <c r="I124" s="22">
        <f t="shared" si="56"/>
        <v>78.979591836734699</v>
      </c>
      <c r="J124" s="25">
        <f t="shared" si="57"/>
        <v>78.979591836734699</v>
      </c>
      <c r="K124" s="63"/>
      <c r="L124" s="21">
        <v>23000</v>
      </c>
      <c r="M124" s="21">
        <v>23000</v>
      </c>
      <c r="N124" s="25">
        <f t="shared" si="78"/>
        <v>100</v>
      </c>
      <c r="O124" s="26">
        <f t="shared" si="58"/>
        <v>268000</v>
      </c>
      <c r="P124" s="5">
        <f t="shared" si="59"/>
        <v>216500</v>
      </c>
      <c r="Q124" s="56">
        <f t="shared" si="60"/>
        <v>80.78358208955224</v>
      </c>
    </row>
    <row r="125" spans="1:17" ht="30.75" customHeight="1">
      <c r="A125" s="34" t="s">
        <v>214</v>
      </c>
      <c r="B125" s="3"/>
      <c r="C125" s="4"/>
      <c r="D125" s="35" t="s">
        <v>215</v>
      </c>
      <c r="E125" s="5">
        <f t="shared" ref="E125:M125" si="81">E126</f>
        <v>31978500</v>
      </c>
      <c r="F125" s="6">
        <f t="shared" si="81"/>
        <v>32485400</v>
      </c>
      <c r="G125" s="6">
        <f t="shared" si="81"/>
        <v>17970500</v>
      </c>
      <c r="H125" s="21">
        <f t="shared" si="81"/>
        <v>16675265</v>
      </c>
      <c r="I125" s="22">
        <f t="shared" si="56"/>
        <v>92.792437606076632</v>
      </c>
      <c r="J125" s="25">
        <f t="shared" si="57"/>
        <v>51.331567411821922</v>
      </c>
      <c r="K125" s="21">
        <f t="shared" si="81"/>
        <v>874200</v>
      </c>
      <c r="L125" s="21">
        <f t="shared" si="81"/>
        <v>910324</v>
      </c>
      <c r="M125" s="21">
        <f t="shared" si="81"/>
        <v>496651</v>
      </c>
      <c r="N125" s="25">
        <f t="shared" si="78"/>
        <v>54.55760806042683</v>
      </c>
      <c r="O125" s="26">
        <f t="shared" si="58"/>
        <v>33395724</v>
      </c>
      <c r="P125" s="5">
        <f t="shared" si="59"/>
        <v>17171916</v>
      </c>
      <c r="Q125" s="56">
        <f t="shared" si="60"/>
        <v>51.419505083944287</v>
      </c>
    </row>
    <row r="126" spans="1:17" ht="32.25" customHeight="1">
      <c r="A126" s="34" t="s">
        <v>216</v>
      </c>
      <c r="B126" s="3"/>
      <c r="C126" s="4"/>
      <c r="D126" s="35" t="s">
        <v>217</v>
      </c>
      <c r="E126" s="31">
        <f>SUM(E127:E132)</f>
        <v>31978500</v>
      </c>
      <c r="F126" s="6">
        <f t="shared" ref="F126:M126" si="82">SUM(F127:F132)</f>
        <v>32485400</v>
      </c>
      <c r="G126" s="6">
        <f t="shared" si="82"/>
        <v>17970500</v>
      </c>
      <c r="H126" s="21">
        <f t="shared" si="82"/>
        <v>16675265</v>
      </c>
      <c r="I126" s="22">
        <f t="shared" si="56"/>
        <v>92.792437606076632</v>
      </c>
      <c r="J126" s="25">
        <f t="shared" si="57"/>
        <v>51.331567411821922</v>
      </c>
      <c r="K126" s="21">
        <f t="shared" si="82"/>
        <v>874200</v>
      </c>
      <c r="L126" s="21">
        <f t="shared" si="82"/>
        <v>910324</v>
      </c>
      <c r="M126" s="21">
        <f t="shared" si="82"/>
        <v>496651</v>
      </c>
      <c r="N126" s="25">
        <f t="shared" si="78"/>
        <v>54.55760806042683</v>
      </c>
      <c r="O126" s="26">
        <f t="shared" si="58"/>
        <v>33395724</v>
      </c>
      <c r="P126" s="5">
        <f t="shared" si="59"/>
        <v>17171916</v>
      </c>
      <c r="Q126" s="56">
        <f t="shared" si="60"/>
        <v>51.419505083944287</v>
      </c>
    </row>
    <row r="127" spans="1:17" ht="58.5" customHeight="1">
      <c r="A127" s="36" t="s">
        <v>218</v>
      </c>
      <c r="B127" s="7" t="s">
        <v>219</v>
      </c>
      <c r="C127" s="8" t="s">
        <v>81</v>
      </c>
      <c r="D127" s="37" t="s">
        <v>220</v>
      </c>
      <c r="E127" s="5">
        <v>12846700</v>
      </c>
      <c r="F127" s="6">
        <v>12846700</v>
      </c>
      <c r="G127" s="6">
        <v>7909800</v>
      </c>
      <c r="H127" s="21">
        <v>7824352</v>
      </c>
      <c r="I127" s="22">
        <f t="shared" si="56"/>
        <v>98.919719841209641</v>
      </c>
      <c r="J127" s="25">
        <f t="shared" si="57"/>
        <v>60.905539944110167</v>
      </c>
      <c r="K127" s="21">
        <v>752700</v>
      </c>
      <c r="L127" s="21">
        <v>752700</v>
      </c>
      <c r="M127" s="21">
        <v>455548</v>
      </c>
      <c r="N127" s="25">
        <f t="shared" si="78"/>
        <v>60.521854656569687</v>
      </c>
      <c r="O127" s="26">
        <f t="shared" si="58"/>
        <v>13599400</v>
      </c>
      <c r="P127" s="5">
        <f t="shared" si="59"/>
        <v>8279900</v>
      </c>
      <c r="Q127" s="56">
        <f t="shared" si="60"/>
        <v>60.884303719281732</v>
      </c>
    </row>
    <row r="128" spans="1:17" ht="23.25" customHeight="1">
      <c r="A128" s="36" t="s">
        <v>221</v>
      </c>
      <c r="B128" s="7" t="s">
        <v>222</v>
      </c>
      <c r="C128" s="8" t="s">
        <v>223</v>
      </c>
      <c r="D128" s="37" t="s">
        <v>224</v>
      </c>
      <c r="E128" s="5">
        <v>9148400</v>
      </c>
      <c r="F128" s="6">
        <v>9148400</v>
      </c>
      <c r="G128" s="6">
        <v>4562400</v>
      </c>
      <c r="H128" s="21">
        <v>4050785</v>
      </c>
      <c r="I128" s="22">
        <f t="shared" si="56"/>
        <v>88.786274767666143</v>
      </c>
      <c r="J128" s="25">
        <f t="shared" si="57"/>
        <v>44.278617025928028</v>
      </c>
      <c r="K128" s="63">
        <v>121500</v>
      </c>
      <c r="L128" s="21">
        <v>153847</v>
      </c>
      <c r="M128" s="21">
        <v>37326</v>
      </c>
      <c r="N128" s="25">
        <f t="shared" si="78"/>
        <v>24.261766560283917</v>
      </c>
      <c r="O128" s="26">
        <f t="shared" si="58"/>
        <v>9302247</v>
      </c>
      <c r="P128" s="5">
        <f t="shared" si="59"/>
        <v>4088111</v>
      </c>
      <c r="Q128" s="56">
        <f t="shared" si="60"/>
        <v>43.94756449705109</v>
      </c>
    </row>
    <row r="129" spans="1:17" ht="42" customHeight="1">
      <c r="A129" s="36" t="s">
        <v>225</v>
      </c>
      <c r="B129" s="7" t="s">
        <v>226</v>
      </c>
      <c r="C129" s="8" t="s">
        <v>227</v>
      </c>
      <c r="D129" s="37" t="s">
        <v>228</v>
      </c>
      <c r="E129" s="5">
        <v>9110500</v>
      </c>
      <c r="F129" s="6">
        <v>9210500</v>
      </c>
      <c r="G129" s="6">
        <v>4655200</v>
      </c>
      <c r="H129" s="21">
        <v>4268383</v>
      </c>
      <c r="I129" s="22">
        <f t="shared" si="56"/>
        <v>91.690647018388034</v>
      </c>
      <c r="J129" s="25">
        <f t="shared" si="57"/>
        <v>46.342576407361165</v>
      </c>
      <c r="K129" s="63"/>
      <c r="L129" s="21">
        <v>3777</v>
      </c>
      <c r="M129" s="21">
        <v>3777</v>
      </c>
      <c r="N129" s="25">
        <f t="shared" si="78"/>
        <v>100</v>
      </c>
      <c r="O129" s="26">
        <f t="shared" si="58"/>
        <v>9214277</v>
      </c>
      <c r="P129" s="5">
        <f t="shared" si="59"/>
        <v>4272160</v>
      </c>
      <c r="Q129" s="56">
        <f t="shared" si="60"/>
        <v>46.36457098044697</v>
      </c>
    </row>
    <row r="130" spans="1:17" ht="31.5" customHeight="1">
      <c r="A130" s="36" t="s">
        <v>229</v>
      </c>
      <c r="B130" s="7" t="s">
        <v>230</v>
      </c>
      <c r="C130" s="8" t="s">
        <v>231</v>
      </c>
      <c r="D130" s="37" t="s">
        <v>232</v>
      </c>
      <c r="E130" s="5">
        <v>872900</v>
      </c>
      <c r="F130" s="6">
        <v>872900</v>
      </c>
      <c r="G130" s="6">
        <v>436200</v>
      </c>
      <c r="H130" s="21">
        <v>422825</v>
      </c>
      <c r="I130" s="22">
        <f t="shared" si="56"/>
        <v>96.933745988078869</v>
      </c>
      <c r="J130" s="25">
        <f t="shared" si="57"/>
        <v>48.439111009279415</v>
      </c>
      <c r="K130" s="63"/>
      <c r="L130" s="21">
        <v>0</v>
      </c>
      <c r="M130" s="21">
        <v>0</v>
      </c>
      <c r="N130" s="25"/>
      <c r="O130" s="26">
        <f t="shared" si="58"/>
        <v>872900</v>
      </c>
      <c r="P130" s="5">
        <f t="shared" si="59"/>
        <v>422825</v>
      </c>
      <c r="Q130" s="56">
        <f t="shared" si="60"/>
        <v>48.439111009279415</v>
      </c>
    </row>
    <row r="131" spans="1:17" ht="31.5" customHeight="1">
      <c r="A131" s="36" t="s">
        <v>233</v>
      </c>
      <c r="B131" s="12">
        <v>4082</v>
      </c>
      <c r="C131" s="13" t="s">
        <v>231</v>
      </c>
      <c r="D131" s="48" t="s">
        <v>234</v>
      </c>
      <c r="E131" s="31"/>
      <c r="F131" s="6">
        <v>325000</v>
      </c>
      <c r="G131" s="6">
        <v>325000</v>
      </c>
      <c r="H131" s="21">
        <v>27020</v>
      </c>
      <c r="I131" s="22">
        <f t="shared" si="56"/>
        <v>8.3138461538461534</v>
      </c>
      <c r="J131" s="25">
        <f t="shared" si="57"/>
        <v>8.3138461538461534</v>
      </c>
      <c r="K131" s="63"/>
      <c r="L131" s="21"/>
      <c r="M131" s="21"/>
      <c r="N131" s="25"/>
      <c r="O131" s="26">
        <f t="shared" si="58"/>
        <v>325000</v>
      </c>
      <c r="P131" s="5">
        <f t="shared" si="59"/>
        <v>27020</v>
      </c>
      <c r="Q131" s="56">
        <f t="shared" si="60"/>
        <v>8.3138461538461534</v>
      </c>
    </row>
    <row r="132" spans="1:17" ht="46.5" customHeight="1">
      <c r="A132" s="36" t="s">
        <v>235</v>
      </c>
      <c r="B132" s="15" t="s">
        <v>47</v>
      </c>
      <c r="C132" s="15" t="s">
        <v>48</v>
      </c>
      <c r="D132" s="43" t="s">
        <v>49</v>
      </c>
      <c r="E132" s="31"/>
      <c r="F132" s="6">
        <v>81900</v>
      </c>
      <c r="G132" s="6">
        <v>81900</v>
      </c>
      <c r="H132" s="21">
        <v>81900</v>
      </c>
      <c r="I132" s="22">
        <f t="shared" si="56"/>
        <v>100</v>
      </c>
      <c r="J132" s="25">
        <f t="shared" si="57"/>
        <v>100</v>
      </c>
      <c r="K132" s="63"/>
      <c r="L132" s="21"/>
      <c r="M132" s="21"/>
      <c r="N132" s="25"/>
      <c r="O132" s="26">
        <f t="shared" si="58"/>
        <v>81900</v>
      </c>
      <c r="P132" s="5">
        <f t="shared" si="59"/>
        <v>81900</v>
      </c>
      <c r="Q132" s="56">
        <f t="shared" si="60"/>
        <v>100</v>
      </c>
    </row>
    <row r="133" spans="1:17" ht="33.75" customHeight="1">
      <c r="A133" s="34" t="s">
        <v>236</v>
      </c>
      <c r="B133" s="7"/>
      <c r="C133" s="8"/>
      <c r="D133" s="39" t="s">
        <v>237</v>
      </c>
      <c r="E133" s="5">
        <f t="shared" ref="E133:M133" si="83">E134</f>
        <v>0</v>
      </c>
      <c r="F133" s="6">
        <f t="shared" si="83"/>
        <v>415000</v>
      </c>
      <c r="G133" s="6">
        <f t="shared" si="83"/>
        <v>415000</v>
      </c>
      <c r="H133" s="21">
        <f t="shared" si="83"/>
        <v>352000</v>
      </c>
      <c r="I133" s="22">
        <f t="shared" si="56"/>
        <v>84.819277108433738</v>
      </c>
      <c r="J133" s="25">
        <f t="shared" si="57"/>
        <v>84.819277108433738</v>
      </c>
      <c r="K133" s="21">
        <f t="shared" si="83"/>
        <v>15000</v>
      </c>
      <c r="L133" s="21">
        <f t="shared" si="83"/>
        <v>332000</v>
      </c>
      <c r="M133" s="21">
        <f t="shared" si="83"/>
        <v>198000</v>
      </c>
      <c r="N133" s="25">
        <f t="shared" si="78"/>
        <v>59.638554216867469</v>
      </c>
      <c r="O133" s="26">
        <f t="shared" si="58"/>
        <v>747000</v>
      </c>
      <c r="P133" s="5">
        <f t="shared" si="59"/>
        <v>550000</v>
      </c>
      <c r="Q133" s="56">
        <f t="shared" si="60"/>
        <v>73.627844712182068</v>
      </c>
    </row>
    <row r="134" spans="1:17" ht="29.25" customHeight="1">
      <c r="A134" s="34" t="s">
        <v>238</v>
      </c>
      <c r="B134" s="7"/>
      <c r="C134" s="8"/>
      <c r="D134" s="39" t="s">
        <v>239</v>
      </c>
      <c r="E134" s="5">
        <f t="shared" ref="E134:M134" si="84">SUM(E135:E136)</f>
        <v>0</v>
      </c>
      <c r="F134" s="6">
        <f t="shared" si="84"/>
        <v>415000</v>
      </c>
      <c r="G134" s="6">
        <f t="shared" si="84"/>
        <v>415000</v>
      </c>
      <c r="H134" s="21">
        <f t="shared" si="84"/>
        <v>352000</v>
      </c>
      <c r="I134" s="22">
        <f t="shared" si="56"/>
        <v>84.819277108433738</v>
      </c>
      <c r="J134" s="25">
        <f t="shared" si="57"/>
        <v>84.819277108433738</v>
      </c>
      <c r="K134" s="21">
        <f t="shared" si="84"/>
        <v>15000</v>
      </c>
      <c r="L134" s="21">
        <f t="shared" si="84"/>
        <v>332000</v>
      </c>
      <c r="M134" s="21">
        <f t="shared" si="84"/>
        <v>198000</v>
      </c>
      <c r="N134" s="25">
        <f t="shared" si="78"/>
        <v>59.638554216867469</v>
      </c>
      <c r="O134" s="26">
        <f t="shared" si="58"/>
        <v>747000</v>
      </c>
      <c r="P134" s="5">
        <f t="shared" si="59"/>
        <v>550000</v>
      </c>
      <c r="Q134" s="56">
        <f t="shared" si="60"/>
        <v>73.627844712182068</v>
      </c>
    </row>
    <row r="135" spans="1:17" ht="30.75" customHeight="1">
      <c r="A135" s="34" t="s">
        <v>240</v>
      </c>
      <c r="B135" s="7">
        <v>8311</v>
      </c>
      <c r="C135" s="8" t="s">
        <v>241</v>
      </c>
      <c r="D135" s="39" t="s">
        <v>242</v>
      </c>
      <c r="E135" s="31"/>
      <c r="F135" s="6">
        <v>63000</v>
      </c>
      <c r="G135" s="6">
        <v>63000</v>
      </c>
      <c r="H135" s="21">
        <v>0</v>
      </c>
      <c r="I135" s="22">
        <f t="shared" si="56"/>
        <v>0</v>
      </c>
      <c r="J135" s="25">
        <f t="shared" si="57"/>
        <v>0</v>
      </c>
      <c r="K135" s="63">
        <v>15000</v>
      </c>
      <c r="L135" s="21">
        <v>332000</v>
      </c>
      <c r="M135" s="21">
        <v>198000</v>
      </c>
      <c r="N135" s="25">
        <f t="shared" si="78"/>
        <v>59.638554216867469</v>
      </c>
      <c r="O135" s="26">
        <f t="shared" si="58"/>
        <v>395000</v>
      </c>
      <c r="P135" s="5">
        <f t="shared" si="59"/>
        <v>198000</v>
      </c>
      <c r="Q135" s="56">
        <f t="shared" si="60"/>
        <v>50.12658227848101</v>
      </c>
    </row>
    <row r="136" spans="1:17" ht="45" customHeight="1">
      <c r="A136" s="36" t="s">
        <v>243</v>
      </c>
      <c r="B136" s="15" t="s">
        <v>47</v>
      </c>
      <c r="C136" s="15" t="s">
        <v>48</v>
      </c>
      <c r="D136" s="43" t="s">
        <v>49</v>
      </c>
      <c r="E136" s="31"/>
      <c r="F136" s="6">
        <v>352000</v>
      </c>
      <c r="G136" s="6">
        <v>352000</v>
      </c>
      <c r="H136" s="21">
        <v>352000</v>
      </c>
      <c r="I136" s="22">
        <f t="shared" si="56"/>
        <v>100</v>
      </c>
      <c r="J136" s="25">
        <f t="shared" si="57"/>
        <v>100</v>
      </c>
      <c r="K136" s="63"/>
      <c r="L136" s="21"/>
      <c r="M136" s="21"/>
      <c r="N136" s="25"/>
      <c r="O136" s="26">
        <f t="shared" si="58"/>
        <v>352000</v>
      </c>
      <c r="P136" s="5">
        <f t="shared" si="59"/>
        <v>352000</v>
      </c>
      <c r="Q136" s="56">
        <f t="shared" si="60"/>
        <v>100</v>
      </c>
    </row>
    <row r="137" spans="1:17" ht="30.75" customHeight="1">
      <c r="A137" s="34" t="s">
        <v>244</v>
      </c>
      <c r="B137" s="3"/>
      <c r="C137" s="4"/>
      <c r="D137" s="35" t="s">
        <v>245</v>
      </c>
      <c r="E137" s="5">
        <f>E138</f>
        <v>67141200</v>
      </c>
      <c r="F137" s="6">
        <f>F138</f>
        <v>72527400</v>
      </c>
      <c r="G137" s="6">
        <f>G138</f>
        <v>38783000</v>
      </c>
      <c r="H137" s="21">
        <f t="shared" ref="H137:M137" si="85">H138</f>
        <v>35413700</v>
      </c>
      <c r="I137" s="22">
        <f t="shared" si="56"/>
        <v>91.312430704174503</v>
      </c>
      <c r="J137" s="25">
        <f t="shared" si="57"/>
        <v>48.828029131059438</v>
      </c>
      <c r="K137" s="21">
        <f t="shared" si="85"/>
        <v>0</v>
      </c>
      <c r="L137" s="21">
        <f t="shared" si="85"/>
        <v>2740000</v>
      </c>
      <c r="M137" s="21">
        <f t="shared" si="85"/>
        <v>96853</v>
      </c>
      <c r="N137" s="25">
        <f t="shared" si="78"/>
        <v>3.53478102189781</v>
      </c>
      <c r="O137" s="26">
        <f t="shared" si="58"/>
        <v>75267400</v>
      </c>
      <c r="P137" s="5">
        <f t="shared" si="59"/>
        <v>35510553</v>
      </c>
      <c r="Q137" s="56">
        <f t="shared" si="60"/>
        <v>47.179194445403986</v>
      </c>
    </row>
    <row r="138" spans="1:17" ht="41.25" customHeight="1">
      <c r="A138" s="34" t="s">
        <v>246</v>
      </c>
      <c r="B138" s="3"/>
      <c r="C138" s="4"/>
      <c r="D138" s="35" t="s">
        <v>247</v>
      </c>
      <c r="E138" s="5">
        <f>SUM(E139:E147)</f>
        <v>67141200</v>
      </c>
      <c r="F138" s="6">
        <f>SUM(F139:F147)</f>
        <v>72527400</v>
      </c>
      <c r="G138" s="6">
        <f>SUM(G139:G147)</f>
        <v>38783000</v>
      </c>
      <c r="H138" s="21">
        <f t="shared" ref="H138:M138" si="86">SUM(H139:H147)</f>
        <v>35413700</v>
      </c>
      <c r="I138" s="22">
        <f t="shared" si="56"/>
        <v>91.312430704174503</v>
      </c>
      <c r="J138" s="25">
        <f t="shared" si="57"/>
        <v>48.828029131059438</v>
      </c>
      <c r="K138" s="21">
        <f t="shared" si="86"/>
        <v>0</v>
      </c>
      <c r="L138" s="21">
        <f t="shared" si="86"/>
        <v>2740000</v>
      </c>
      <c r="M138" s="21">
        <f t="shared" si="86"/>
        <v>96853</v>
      </c>
      <c r="N138" s="25">
        <f t="shared" si="78"/>
        <v>3.53478102189781</v>
      </c>
      <c r="O138" s="26">
        <f t="shared" si="58"/>
        <v>75267400</v>
      </c>
      <c r="P138" s="5">
        <f t="shared" si="59"/>
        <v>35510553</v>
      </c>
      <c r="Q138" s="56">
        <f t="shared" si="60"/>
        <v>47.179194445403986</v>
      </c>
    </row>
    <row r="139" spans="1:17" ht="18.75" customHeight="1">
      <c r="A139" s="36" t="s">
        <v>248</v>
      </c>
      <c r="B139" s="7" t="s">
        <v>249</v>
      </c>
      <c r="C139" s="8" t="s">
        <v>250</v>
      </c>
      <c r="D139" s="37" t="s">
        <v>251</v>
      </c>
      <c r="E139" s="31">
        <v>2083200</v>
      </c>
      <c r="F139" s="27">
        <v>2083200</v>
      </c>
      <c r="G139" s="6">
        <v>1608300</v>
      </c>
      <c r="H139" s="21">
        <v>0</v>
      </c>
      <c r="I139" s="22">
        <f t="shared" si="56"/>
        <v>0</v>
      </c>
      <c r="J139" s="25">
        <f t="shared" si="57"/>
        <v>0</v>
      </c>
      <c r="K139" s="63"/>
      <c r="L139" s="21">
        <v>0</v>
      </c>
      <c r="M139" s="21">
        <v>0</v>
      </c>
      <c r="N139" s="25"/>
      <c r="O139" s="26">
        <f t="shared" si="58"/>
        <v>2083200</v>
      </c>
      <c r="P139" s="5">
        <f t="shared" si="59"/>
        <v>0</v>
      </c>
      <c r="Q139" s="56">
        <f t="shared" si="60"/>
        <v>0</v>
      </c>
    </row>
    <row r="140" spans="1:17" ht="18.75" customHeight="1">
      <c r="A140" s="36" t="s">
        <v>252</v>
      </c>
      <c r="B140" s="7" t="s">
        <v>253</v>
      </c>
      <c r="C140" s="8" t="s">
        <v>48</v>
      </c>
      <c r="D140" s="49" t="s">
        <v>254</v>
      </c>
      <c r="E140" s="31"/>
      <c r="F140" s="6">
        <v>1719000</v>
      </c>
      <c r="G140" s="6">
        <v>978500</v>
      </c>
      <c r="H140" s="21">
        <v>978500</v>
      </c>
      <c r="I140" s="22">
        <f t="shared" si="56"/>
        <v>100</v>
      </c>
      <c r="J140" s="25">
        <f t="shared" si="57"/>
        <v>56.922629435718441</v>
      </c>
      <c r="K140" s="63"/>
      <c r="L140" s="21"/>
      <c r="M140" s="21"/>
      <c r="N140" s="25"/>
      <c r="O140" s="26">
        <f t="shared" si="58"/>
        <v>1719000</v>
      </c>
      <c r="P140" s="5">
        <f t="shared" si="59"/>
        <v>978500</v>
      </c>
      <c r="Q140" s="56">
        <f t="shared" si="60"/>
        <v>56.922629435718441</v>
      </c>
    </row>
    <row r="141" spans="1:17" ht="57" customHeight="1">
      <c r="A141" s="36" t="s">
        <v>255</v>
      </c>
      <c r="B141" s="7" t="s">
        <v>256</v>
      </c>
      <c r="C141" s="8" t="s">
        <v>48</v>
      </c>
      <c r="D141" s="37" t="s">
        <v>257</v>
      </c>
      <c r="E141" s="5"/>
      <c r="F141" s="6">
        <v>1761000</v>
      </c>
      <c r="G141" s="6">
        <v>1761000</v>
      </c>
      <c r="H141" s="21">
        <v>0</v>
      </c>
      <c r="I141" s="22">
        <f t="shared" si="56"/>
        <v>0</v>
      </c>
      <c r="J141" s="25">
        <f t="shared" si="57"/>
        <v>0</v>
      </c>
      <c r="K141" s="63"/>
      <c r="L141" s="21"/>
      <c r="M141" s="21"/>
      <c r="N141" s="25"/>
      <c r="O141" s="26">
        <f t="shared" si="58"/>
        <v>1761000</v>
      </c>
      <c r="P141" s="5">
        <f t="shared" si="59"/>
        <v>0</v>
      </c>
      <c r="Q141" s="56">
        <f t="shared" si="60"/>
        <v>0</v>
      </c>
    </row>
    <row r="142" spans="1:17" ht="79.5" customHeight="1">
      <c r="A142" s="36" t="s">
        <v>309</v>
      </c>
      <c r="B142" s="7" t="s">
        <v>310</v>
      </c>
      <c r="C142" s="8" t="s">
        <v>48</v>
      </c>
      <c r="D142" s="37" t="s">
        <v>311</v>
      </c>
      <c r="E142" s="5"/>
      <c r="F142" s="6">
        <v>1500000</v>
      </c>
      <c r="G142" s="6">
        <v>1500000</v>
      </c>
      <c r="H142" s="21">
        <v>1500000</v>
      </c>
      <c r="I142" s="22">
        <f t="shared" si="56"/>
        <v>100</v>
      </c>
      <c r="J142" s="25">
        <f t="shared" si="57"/>
        <v>100</v>
      </c>
      <c r="K142" s="63"/>
      <c r="L142" s="21"/>
      <c r="M142" s="21"/>
      <c r="N142" s="25"/>
      <c r="O142" s="26">
        <f t="shared" si="58"/>
        <v>1500000</v>
      </c>
      <c r="P142" s="5">
        <f t="shared" si="59"/>
        <v>1500000</v>
      </c>
      <c r="Q142" s="56">
        <f t="shared" si="60"/>
        <v>100</v>
      </c>
    </row>
    <row r="143" spans="1:17" ht="41.25" customHeight="1">
      <c r="A143" s="36" t="s">
        <v>258</v>
      </c>
      <c r="B143" s="7" t="s">
        <v>259</v>
      </c>
      <c r="C143" s="8" t="s">
        <v>48</v>
      </c>
      <c r="D143" s="37" t="s">
        <v>260</v>
      </c>
      <c r="E143" s="5">
        <v>65058000</v>
      </c>
      <c r="F143" s="6">
        <v>65058000</v>
      </c>
      <c r="G143" s="6">
        <v>32529000</v>
      </c>
      <c r="H143" s="21">
        <v>32529000</v>
      </c>
      <c r="I143" s="22">
        <f t="shared" si="56"/>
        <v>100</v>
      </c>
      <c r="J143" s="25">
        <f t="shared" si="57"/>
        <v>50</v>
      </c>
      <c r="K143" s="63"/>
      <c r="L143" s="21">
        <v>0</v>
      </c>
      <c r="M143" s="21">
        <v>0</v>
      </c>
      <c r="N143" s="25"/>
      <c r="O143" s="26">
        <f t="shared" si="58"/>
        <v>65058000</v>
      </c>
      <c r="P143" s="5">
        <f t="shared" si="59"/>
        <v>32529000</v>
      </c>
      <c r="Q143" s="56">
        <f t="shared" si="60"/>
        <v>50</v>
      </c>
    </row>
    <row r="144" spans="1:17" ht="29.25" customHeight="1">
      <c r="A144" s="36" t="s">
        <v>277</v>
      </c>
      <c r="B144" s="7" t="s">
        <v>276</v>
      </c>
      <c r="C144" s="8" t="s">
        <v>48</v>
      </c>
      <c r="D144" s="50" t="s">
        <v>261</v>
      </c>
      <c r="E144" s="5"/>
      <c r="F144" s="6"/>
      <c r="G144" s="6"/>
      <c r="H144" s="21"/>
      <c r="I144" s="22"/>
      <c r="J144" s="25"/>
      <c r="K144" s="21"/>
      <c r="L144" s="21">
        <v>2140000</v>
      </c>
      <c r="M144" s="21">
        <v>96853</v>
      </c>
      <c r="N144" s="25">
        <f t="shared" si="78"/>
        <v>4.5258411214953265</v>
      </c>
      <c r="O144" s="26">
        <f t="shared" si="58"/>
        <v>2140000</v>
      </c>
      <c r="P144" s="5">
        <f t="shared" si="59"/>
        <v>96853</v>
      </c>
      <c r="Q144" s="56">
        <f t="shared" si="60"/>
        <v>4.5258411214953265</v>
      </c>
    </row>
    <row r="145" spans="1:17" ht="78" customHeight="1">
      <c r="A145" s="36" t="s">
        <v>262</v>
      </c>
      <c r="B145" s="16">
        <v>9730</v>
      </c>
      <c r="C145" s="8" t="s">
        <v>48</v>
      </c>
      <c r="D145" s="51" t="s">
        <v>263</v>
      </c>
      <c r="E145" s="5"/>
      <c r="F145" s="6"/>
      <c r="G145" s="6"/>
      <c r="H145" s="21"/>
      <c r="I145" s="22"/>
      <c r="J145" s="25"/>
      <c r="K145" s="21"/>
      <c r="L145" s="67">
        <v>100000</v>
      </c>
      <c r="M145" s="21"/>
      <c r="N145" s="25"/>
      <c r="O145" s="26">
        <f>F145+K145</f>
        <v>0</v>
      </c>
      <c r="P145" s="5">
        <f t="shared" si="59"/>
        <v>0</v>
      </c>
      <c r="Q145" s="56"/>
    </row>
    <row r="146" spans="1:17" ht="41.25" customHeight="1">
      <c r="A146" s="36" t="s">
        <v>264</v>
      </c>
      <c r="B146" s="16">
        <v>9750</v>
      </c>
      <c r="C146" s="8" t="s">
        <v>48</v>
      </c>
      <c r="D146" s="39" t="s">
        <v>265</v>
      </c>
      <c r="E146" s="31"/>
      <c r="F146" s="6"/>
      <c r="G146" s="6"/>
      <c r="H146" s="21"/>
      <c r="I146" s="22"/>
      <c r="J146" s="25"/>
      <c r="K146" s="21"/>
      <c r="L146" s="21">
        <v>500000</v>
      </c>
      <c r="M146" s="21"/>
      <c r="N146" s="25">
        <f t="shared" si="78"/>
        <v>0</v>
      </c>
      <c r="O146" s="26">
        <f t="shared" si="58"/>
        <v>500000</v>
      </c>
      <c r="P146" s="5">
        <f t="shared" si="59"/>
        <v>0</v>
      </c>
      <c r="Q146" s="56">
        <f t="shared" si="60"/>
        <v>0</v>
      </c>
    </row>
    <row r="147" spans="1:17" ht="51.75" customHeight="1">
      <c r="A147" s="36" t="s">
        <v>266</v>
      </c>
      <c r="B147" s="15" t="s">
        <v>47</v>
      </c>
      <c r="C147" s="15" t="s">
        <v>48</v>
      </c>
      <c r="D147" s="43" t="s">
        <v>49</v>
      </c>
      <c r="E147" s="31"/>
      <c r="F147" s="6">
        <v>406200</v>
      </c>
      <c r="G147" s="6">
        <v>406200</v>
      </c>
      <c r="H147" s="21">
        <v>406200</v>
      </c>
      <c r="I147" s="22">
        <f t="shared" si="56"/>
        <v>100</v>
      </c>
      <c r="J147" s="25">
        <f t="shared" si="57"/>
        <v>100</v>
      </c>
      <c r="K147" s="63"/>
      <c r="L147" s="21"/>
      <c r="M147" s="21"/>
      <c r="N147" s="25"/>
      <c r="O147" s="26">
        <f t="shared" si="58"/>
        <v>406200</v>
      </c>
      <c r="P147" s="5">
        <f t="shared" si="59"/>
        <v>406200</v>
      </c>
      <c r="Q147" s="56">
        <f t="shared" si="60"/>
        <v>100</v>
      </c>
    </row>
    <row r="148" spans="1:17" ht="18.75" customHeight="1" thickBot="1">
      <c r="A148" s="52"/>
      <c r="B148" s="53" t="s">
        <v>267</v>
      </c>
      <c r="C148" s="54"/>
      <c r="D148" s="55" t="s">
        <v>268</v>
      </c>
      <c r="E148" s="32">
        <f>E137+E133+E125+E121+E80+E67+E31+E11+E8</f>
        <v>790647500</v>
      </c>
      <c r="F148" s="33">
        <f>F137+F133+F125+F121+F80+F67+F31+F11+F8</f>
        <v>773119916</v>
      </c>
      <c r="G148" s="33">
        <f>G137+G133+G125+G121+G80+G67+G31+G11+G8</f>
        <v>437689845</v>
      </c>
      <c r="H148" s="29">
        <f>H137+H133+H125+H121+H80+H67+H31+H11+H8</f>
        <v>383183674</v>
      </c>
      <c r="I148" s="68">
        <f t="shared" si="56"/>
        <v>87.546850441549537</v>
      </c>
      <c r="J148" s="69">
        <f t="shared" si="57"/>
        <v>49.563291032849293</v>
      </c>
      <c r="K148" s="28">
        <f>K137+K133+K125+K121+K80+K67+K31+K11+K8</f>
        <v>19518500</v>
      </c>
      <c r="L148" s="29">
        <f>L137+L133+L125+L121+L80+L67+L31+L11+L8</f>
        <v>86276465</v>
      </c>
      <c r="M148" s="29">
        <f>M137+M133+M125+M121+M80+M67+M31+M11+M8</f>
        <v>12874502</v>
      </c>
      <c r="N148" s="69">
        <f t="shared" si="78"/>
        <v>14.922380048834871</v>
      </c>
      <c r="O148" s="28">
        <f t="shared" si="58"/>
        <v>859396381</v>
      </c>
      <c r="P148" s="33">
        <f t="shared" si="59"/>
        <v>396058176</v>
      </c>
      <c r="Q148" s="57">
        <f t="shared" si="60"/>
        <v>46.085622974016225</v>
      </c>
    </row>
    <row r="151" spans="1:17" ht="18.75">
      <c r="B151" s="17"/>
      <c r="J151" s="72"/>
      <c r="N151" s="74" t="s">
        <v>284</v>
      </c>
    </row>
    <row r="154" spans="1:17">
      <c r="A154" s="18"/>
    </row>
    <row r="155" spans="1:17">
      <c r="A155" s="18"/>
    </row>
    <row r="156" spans="1:17">
      <c r="A156" s="18"/>
    </row>
    <row r="157" spans="1:17">
      <c r="A157" s="18"/>
    </row>
  </sheetData>
  <mergeCells count="9">
    <mergeCell ref="K6:N6"/>
    <mergeCell ref="O6:Q6"/>
    <mergeCell ref="A3:Q3"/>
    <mergeCell ref="F4:J4"/>
    <mergeCell ref="A6:A7"/>
    <mergeCell ref="B6:B7"/>
    <mergeCell ref="C6:C7"/>
    <mergeCell ref="D6:D7"/>
    <mergeCell ref="E6:J6"/>
  </mergeCells>
  <pageMargins left="0.19685039370078741" right="0.19685039370078741" top="0.41" bottom="0.23" header="0" footer="0"/>
  <pageSetup paperSize="9" scale="68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півріччя 2019</vt:lpstr>
      <vt:lpstr>'І півріччя 2019'!Заголовки_для_печати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2019-07-16T11:37:57Z</cp:lastPrinted>
  <dcterms:created xsi:type="dcterms:W3CDTF">2019-04-17T10:21:17Z</dcterms:created>
  <dcterms:modified xsi:type="dcterms:W3CDTF">2019-07-16T11:37:59Z</dcterms:modified>
</cp:coreProperties>
</file>