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740" windowHeight="7875"/>
  </bookViews>
  <sheets>
    <sheet name="9 міс 2019" sheetId="1" r:id="rId1"/>
  </sheets>
  <definedNames>
    <definedName name="_xlnm.Print_Titles" localSheetId="0">'9 міс 2019'!$6:$7</definedName>
  </definedNames>
  <calcPr calcId="125725"/>
</workbook>
</file>

<file path=xl/calcChain.xml><?xml version="1.0" encoding="utf-8"?>
<calcChain xmlns="http://schemas.openxmlformats.org/spreadsheetml/2006/main">
  <c r="H123" i="1"/>
  <c r="I156"/>
  <c r="J156"/>
  <c r="M148"/>
  <c r="L148"/>
  <c r="H148"/>
  <c r="G148"/>
  <c r="F148"/>
  <c r="P150"/>
  <c r="Q150" s="1"/>
  <c r="O150"/>
  <c r="P149"/>
  <c r="O149"/>
  <c r="Q149" s="1"/>
  <c r="J150"/>
  <c r="I150"/>
  <c r="J149"/>
  <c r="H149"/>
  <c r="G149"/>
  <c r="I149" s="1"/>
  <c r="F149"/>
  <c r="G114"/>
  <c r="H114"/>
  <c r="F92"/>
  <c r="G92"/>
  <c r="H92"/>
  <c r="P74"/>
  <c r="O74"/>
  <c r="J74"/>
  <c r="I74"/>
  <c r="O157"/>
  <c r="Q157" s="1"/>
  <c r="N157"/>
  <c r="Q74" l="1"/>
  <c r="L125"/>
  <c r="M125"/>
  <c r="M87" s="1"/>
  <c r="M86" s="1"/>
  <c r="M128"/>
  <c r="L128"/>
  <c r="L87" s="1"/>
  <c r="L86" s="1"/>
  <c r="N129"/>
  <c r="N128"/>
  <c r="P129"/>
  <c r="O129"/>
  <c r="P128"/>
  <c r="O128"/>
  <c r="Q128" s="1"/>
  <c r="N126"/>
  <c r="N125"/>
  <c r="P126"/>
  <c r="O126"/>
  <c r="P125"/>
  <c r="O125"/>
  <c r="P84"/>
  <c r="Q84" s="1"/>
  <c r="O84"/>
  <c r="M83"/>
  <c r="L83"/>
  <c r="O83" s="1"/>
  <c r="K83"/>
  <c r="H83"/>
  <c r="G83"/>
  <c r="E83"/>
  <c r="F83"/>
  <c r="P73"/>
  <c r="O73"/>
  <c r="E71"/>
  <c r="H71"/>
  <c r="G71"/>
  <c r="F71"/>
  <c r="M71"/>
  <c r="L71"/>
  <c r="L69" s="1"/>
  <c r="L68" s="1"/>
  <c r="H69"/>
  <c r="M69"/>
  <c r="M68" s="1"/>
  <c r="P83"/>
  <c r="Q14"/>
  <c r="P14"/>
  <c r="O14"/>
  <c r="E58"/>
  <c r="I154"/>
  <c r="J154"/>
  <c r="P154"/>
  <c r="Q154" s="1"/>
  <c r="O154"/>
  <c r="H97"/>
  <c r="E97"/>
  <c r="F97"/>
  <c r="G97"/>
  <c r="P113"/>
  <c r="Q113" s="1"/>
  <c r="O113"/>
  <c r="J113"/>
  <c r="I113"/>
  <c r="I106"/>
  <c r="K87"/>
  <c r="P96"/>
  <c r="O96"/>
  <c r="J96"/>
  <c r="I96"/>
  <c r="E92"/>
  <c r="E88"/>
  <c r="J79"/>
  <c r="I79"/>
  <c r="H76"/>
  <c r="G76"/>
  <c r="F76"/>
  <c r="F69" s="1"/>
  <c r="P23"/>
  <c r="O23"/>
  <c r="J23"/>
  <c r="I23"/>
  <c r="P62"/>
  <c r="O62"/>
  <c r="N62"/>
  <c r="P61"/>
  <c r="O61"/>
  <c r="Q61" s="1"/>
  <c r="N63"/>
  <c r="N61"/>
  <c r="P63"/>
  <c r="O63"/>
  <c r="P60"/>
  <c r="O60"/>
  <c r="M58"/>
  <c r="L58"/>
  <c r="K58"/>
  <c r="J63"/>
  <c r="J60"/>
  <c r="I63"/>
  <c r="I60"/>
  <c r="H58"/>
  <c r="P58" s="1"/>
  <c r="G58"/>
  <c r="F58"/>
  <c r="P47"/>
  <c r="O47"/>
  <c r="N47"/>
  <c r="H34"/>
  <c r="G34"/>
  <c r="F34"/>
  <c r="E34"/>
  <c r="K34"/>
  <c r="M34"/>
  <c r="L34"/>
  <c r="N37"/>
  <c r="P37"/>
  <c r="O37"/>
  <c r="P45"/>
  <c r="O45"/>
  <c r="N45"/>
  <c r="N46"/>
  <c r="P46"/>
  <c r="O46"/>
  <c r="N15"/>
  <c r="P15"/>
  <c r="O15"/>
  <c r="P106"/>
  <c r="O106"/>
  <c r="P112"/>
  <c r="O112"/>
  <c r="E39"/>
  <c r="E53"/>
  <c r="E33" s="1"/>
  <c r="I43"/>
  <c r="H39"/>
  <c r="G39"/>
  <c r="E148"/>
  <c r="E147" s="1"/>
  <c r="E144"/>
  <c r="E143" s="1"/>
  <c r="E131"/>
  <c r="E132"/>
  <c r="E124"/>
  <c r="J106"/>
  <c r="J112"/>
  <c r="I112"/>
  <c r="H88"/>
  <c r="P88" s="1"/>
  <c r="G88"/>
  <c r="E80"/>
  <c r="H80"/>
  <c r="G80"/>
  <c r="P76"/>
  <c r="P71"/>
  <c r="G30"/>
  <c r="H30"/>
  <c r="E12"/>
  <c r="K144"/>
  <c r="K143" s="1"/>
  <c r="K136"/>
  <c r="K135" s="1"/>
  <c r="K132"/>
  <c r="K131" s="1"/>
  <c r="K86"/>
  <c r="K53"/>
  <c r="N44"/>
  <c r="N43"/>
  <c r="N42"/>
  <c r="J43"/>
  <c r="O43"/>
  <c r="K39"/>
  <c r="P18"/>
  <c r="O18"/>
  <c r="N18"/>
  <c r="K12"/>
  <c r="K30"/>
  <c r="K28"/>
  <c r="K9"/>
  <c r="K8" s="1"/>
  <c r="P159"/>
  <c r="P158"/>
  <c r="P157"/>
  <c r="P156"/>
  <c r="P155"/>
  <c r="P153"/>
  <c r="P152"/>
  <c r="P151"/>
  <c r="P146"/>
  <c r="P145"/>
  <c r="P142"/>
  <c r="P141"/>
  <c r="P140"/>
  <c r="P139"/>
  <c r="P138"/>
  <c r="P137"/>
  <c r="P134"/>
  <c r="P133"/>
  <c r="P130"/>
  <c r="P127"/>
  <c r="P124"/>
  <c r="P123"/>
  <c r="P122"/>
  <c r="P121"/>
  <c r="P120"/>
  <c r="P119"/>
  <c r="P118"/>
  <c r="P117"/>
  <c r="P116"/>
  <c r="P115"/>
  <c r="P111"/>
  <c r="P110"/>
  <c r="P109"/>
  <c r="P108"/>
  <c r="P107"/>
  <c r="P105"/>
  <c r="P104"/>
  <c r="P103"/>
  <c r="P102"/>
  <c r="P101"/>
  <c r="P100"/>
  <c r="P99"/>
  <c r="P98"/>
  <c r="P95"/>
  <c r="P94"/>
  <c r="P93"/>
  <c r="P92"/>
  <c r="P91"/>
  <c r="P90"/>
  <c r="P89"/>
  <c r="P85"/>
  <c r="P82"/>
  <c r="P81"/>
  <c r="P80"/>
  <c r="P78"/>
  <c r="P75"/>
  <c r="P70"/>
  <c r="P67"/>
  <c r="P66"/>
  <c r="P65"/>
  <c r="P64"/>
  <c r="P57"/>
  <c r="P56"/>
  <c r="P55"/>
  <c r="P52"/>
  <c r="P51"/>
  <c r="P50"/>
  <c r="P49"/>
  <c r="P48"/>
  <c r="P44"/>
  <c r="P42"/>
  <c r="P41"/>
  <c r="P40"/>
  <c r="P38"/>
  <c r="P36"/>
  <c r="P35"/>
  <c r="P31"/>
  <c r="P29"/>
  <c r="P27"/>
  <c r="P26"/>
  <c r="P25"/>
  <c r="P24"/>
  <c r="P22"/>
  <c r="P21"/>
  <c r="P20"/>
  <c r="P19"/>
  <c r="P17"/>
  <c r="P16"/>
  <c r="P13"/>
  <c r="P10"/>
  <c r="O159"/>
  <c r="O158"/>
  <c r="O156"/>
  <c r="O155"/>
  <c r="O153"/>
  <c r="O152"/>
  <c r="O151"/>
  <c r="O146"/>
  <c r="O145"/>
  <c r="O142"/>
  <c r="O141"/>
  <c r="O140"/>
  <c r="O139"/>
  <c r="O138"/>
  <c r="O137"/>
  <c r="O134"/>
  <c r="O133"/>
  <c r="O130"/>
  <c r="O127"/>
  <c r="O124"/>
  <c r="O123"/>
  <c r="O122"/>
  <c r="O121"/>
  <c r="O120"/>
  <c r="O119"/>
  <c r="O118"/>
  <c r="O116"/>
  <c r="O115"/>
  <c r="O111"/>
  <c r="O110"/>
  <c r="O109"/>
  <c r="O108"/>
  <c r="O107"/>
  <c r="O105"/>
  <c r="O104"/>
  <c r="O103"/>
  <c r="O102"/>
  <c r="O101"/>
  <c r="O100"/>
  <c r="O99"/>
  <c r="O98"/>
  <c r="O95"/>
  <c r="O94"/>
  <c r="O93"/>
  <c r="O91"/>
  <c r="O90"/>
  <c r="O89"/>
  <c r="O85"/>
  <c r="O82"/>
  <c r="O81"/>
  <c r="O78"/>
  <c r="O75"/>
  <c r="O70"/>
  <c r="O67"/>
  <c r="O66"/>
  <c r="O65"/>
  <c r="O64"/>
  <c r="O57"/>
  <c r="O56"/>
  <c r="O55"/>
  <c r="O54"/>
  <c r="O52"/>
  <c r="O51"/>
  <c r="O50"/>
  <c r="O49"/>
  <c r="O48"/>
  <c r="O44"/>
  <c r="O42"/>
  <c r="O41"/>
  <c r="O40"/>
  <c r="O38"/>
  <c r="O36"/>
  <c r="O35"/>
  <c r="O31"/>
  <c r="O29"/>
  <c r="O27"/>
  <c r="O26"/>
  <c r="O25"/>
  <c r="O24"/>
  <c r="O22"/>
  <c r="O21"/>
  <c r="O20"/>
  <c r="O19"/>
  <c r="O17"/>
  <c r="O16"/>
  <c r="O13"/>
  <c r="O10"/>
  <c r="N158"/>
  <c r="N156"/>
  <c r="N145"/>
  <c r="N139"/>
  <c r="N138"/>
  <c r="N137"/>
  <c r="N134"/>
  <c r="N130"/>
  <c r="N122"/>
  <c r="N118"/>
  <c r="N117"/>
  <c r="N70"/>
  <c r="N58"/>
  <c r="N56"/>
  <c r="N52"/>
  <c r="N49"/>
  <c r="N48"/>
  <c r="N36"/>
  <c r="N29"/>
  <c r="N27"/>
  <c r="N17"/>
  <c r="N16"/>
  <c r="N10"/>
  <c r="J159"/>
  <c r="J155"/>
  <c r="J153"/>
  <c r="J152"/>
  <c r="J151"/>
  <c r="J146"/>
  <c r="J145"/>
  <c r="J142"/>
  <c r="J141"/>
  <c r="J140"/>
  <c r="J139"/>
  <c r="J138"/>
  <c r="J137"/>
  <c r="J134"/>
  <c r="J133"/>
  <c r="J130"/>
  <c r="J127"/>
  <c r="J124"/>
  <c r="J123"/>
  <c r="J122"/>
  <c r="E122" s="1"/>
  <c r="J121"/>
  <c r="J120"/>
  <c r="J119"/>
  <c r="J118"/>
  <c r="E118" s="1"/>
  <c r="J116"/>
  <c r="J111"/>
  <c r="J110"/>
  <c r="J109"/>
  <c r="J108"/>
  <c r="J107"/>
  <c r="J105"/>
  <c r="J104"/>
  <c r="J103"/>
  <c r="J102"/>
  <c r="J101"/>
  <c r="J100"/>
  <c r="J99"/>
  <c r="J95"/>
  <c r="J94"/>
  <c r="J91"/>
  <c r="J90"/>
  <c r="J85"/>
  <c r="J82"/>
  <c r="J81"/>
  <c r="J78"/>
  <c r="E76" s="1"/>
  <c r="J75"/>
  <c r="J70"/>
  <c r="J67"/>
  <c r="J66"/>
  <c r="J65"/>
  <c r="J64"/>
  <c r="J58"/>
  <c r="J57"/>
  <c r="J56"/>
  <c r="J55"/>
  <c r="J52"/>
  <c r="J51"/>
  <c r="J50"/>
  <c r="J49"/>
  <c r="J48"/>
  <c r="J42"/>
  <c r="J41"/>
  <c r="J38"/>
  <c r="J36"/>
  <c r="J31"/>
  <c r="J29"/>
  <c r="J27"/>
  <c r="J26"/>
  <c r="J25"/>
  <c r="J24"/>
  <c r="J22"/>
  <c r="J21"/>
  <c r="J20"/>
  <c r="J19"/>
  <c r="J17"/>
  <c r="J13"/>
  <c r="J10"/>
  <c r="I159"/>
  <c r="I155"/>
  <c r="I153"/>
  <c r="I152"/>
  <c r="I151"/>
  <c r="I146"/>
  <c r="I145"/>
  <c r="I142"/>
  <c r="I141"/>
  <c r="I140"/>
  <c r="I139"/>
  <c r="I138"/>
  <c r="I137"/>
  <c r="I134"/>
  <c r="I133"/>
  <c r="I130"/>
  <c r="I127"/>
  <c r="I124"/>
  <c r="I123"/>
  <c r="I122"/>
  <c r="I121"/>
  <c r="I120"/>
  <c r="I119"/>
  <c r="I118"/>
  <c r="I117"/>
  <c r="I116"/>
  <c r="I111"/>
  <c r="I110"/>
  <c r="I109"/>
  <c r="I108"/>
  <c r="I107"/>
  <c r="I105"/>
  <c r="I104"/>
  <c r="I103"/>
  <c r="I102"/>
  <c r="I101"/>
  <c r="I100"/>
  <c r="I99"/>
  <c r="I95"/>
  <c r="I94"/>
  <c r="I92"/>
  <c r="I91"/>
  <c r="I90"/>
  <c r="I85"/>
  <c r="I82"/>
  <c r="I81"/>
  <c r="I80"/>
  <c r="I78"/>
  <c r="I75"/>
  <c r="I70"/>
  <c r="I67"/>
  <c r="I66"/>
  <c r="I65"/>
  <c r="I64"/>
  <c r="I57"/>
  <c r="I56"/>
  <c r="I55"/>
  <c r="I52"/>
  <c r="I51"/>
  <c r="I50"/>
  <c r="I49"/>
  <c r="I48"/>
  <c r="I42"/>
  <c r="I41"/>
  <c r="I38"/>
  <c r="I36"/>
  <c r="I31"/>
  <c r="I29"/>
  <c r="I27"/>
  <c r="I26"/>
  <c r="I25"/>
  <c r="I24"/>
  <c r="I22"/>
  <c r="I21"/>
  <c r="I20"/>
  <c r="I19"/>
  <c r="I17"/>
  <c r="I13"/>
  <c r="I10"/>
  <c r="F9"/>
  <c r="F8" s="1"/>
  <c r="G9"/>
  <c r="G8" s="1"/>
  <c r="H9"/>
  <c r="H8" s="1"/>
  <c r="K148"/>
  <c r="K147" s="1"/>
  <c r="M147"/>
  <c r="L147"/>
  <c r="H147"/>
  <c r="G147"/>
  <c r="F147"/>
  <c r="M144"/>
  <c r="M143" s="1"/>
  <c r="L144"/>
  <c r="L143" s="1"/>
  <c r="H144"/>
  <c r="P144" s="1"/>
  <c r="G144"/>
  <c r="G143" s="1"/>
  <c r="F144"/>
  <c r="F143" s="1"/>
  <c r="M136"/>
  <c r="M135" s="1"/>
  <c r="L136"/>
  <c r="L135" s="1"/>
  <c r="H136"/>
  <c r="H135" s="1"/>
  <c r="G136"/>
  <c r="G135" s="1"/>
  <c r="F136"/>
  <c r="F135" s="1"/>
  <c r="M132"/>
  <c r="M131" s="1"/>
  <c r="L132"/>
  <c r="L131" s="1"/>
  <c r="H132"/>
  <c r="H131" s="1"/>
  <c r="G132"/>
  <c r="G131" s="1"/>
  <c r="F132"/>
  <c r="F131" s="1"/>
  <c r="K122"/>
  <c r="K118"/>
  <c r="K117"/>
  <c r="F117"/>
  <c r="F114"/>
  <c r="O114" s="1"/>
  <c r="F88"/>
  <c r="O88" s="1"/>
  <c r="F80"/>
  <c r="O80" s="1"/>
  <c r="O76"/>
  <c r="O71"/>
  <c r="K70"/>
  <c r="E54"/>
  <c r="M53"/>
  <c r="L53"/>
  <c r="H53"/>
  <c r="G53"/>
  <c r="F53"/>
  <c r="K52"/>
  <c r="E40"/>
  <c r="M39"/>
  <c r="M33" s="1"/>
  <c r="L39"/>
  <c r="F39"/>
  <c r="M30"/>
  <c r="L30"/>
  <c r="F30"/>
  <c r="E30"/>
  <c r="E28"/>
  <c r="M28"/>
  <c r="L28"/>
  <c r="H28"/>
  <c r="G28"/>
  <c r="F28"/>
  <c r="M12"/>
  <c r="L12"/>
  <c r="H12"/>
  <c r="G12"/>
  <c r="F12"/>
  <c r="E9"/>
  <c r="E8" s="1"/>
  <c r="M9"/>
  <c r="M8" s="1"/>
  <c r="L9"/>
  <c r="L8" s="1"/>
  <c r="Q129" l="1"/>
  <c r="Q126"/>
  <c r="Q125"/>
  <c r="P69"/>
  <c r="G69"/>
  <c r="G68" s="1"/>
  <c r="Q83"/>
  <c r="Q73"/>
  <c r="K33"/>
  <c r="H87"/>
  <c r="Q106"/>
  <c r="Q47"/>
  <c r="F87"/>
  <c r="L33"/>
  <c r="Q62"/>
  <c r="I58"/>
  <c r="Q60"/>
  <c r="H33"/>
  <c r="G33"/>
  <c r="F33"/>
  <c r="O58"/>
  <c r="P114"/>
  <c r="I114"/>
  <c r="G87"/>
  <c r="E87"/>
  <c r="P97"/>
  <c r="Q96"/>
  <c r="Q23"/>
  <c r="P136"/>
  <c r="Q63"/>
  <c r="Q58"/>
  <c r="Q37"/>
  <c r="Q45"/>
  <c r="Q46"/>
  <c r="Q15"/>
  <c r="Q114"/>
  <c r="O8"/>
  <c r="Q112"/>
  <c r="I39"/>
  <c r="G86"/>
  <c r="J135"/>
  <c r="G11"/>
  <c r="I71"/>
  <c r="Q29"/>
  <c r="I97"/>
  <c r="H86"/>
  <c r="P86" s="1"/>
  <c r="I88"/>
  <c r="O28"/>
  <c r="O30"/>
  <c r="H32"/>
  <c r="P34"/>
  <c r="O53"/>
  <c r="O131"/>
  <c r="N131"/>
  <c r="H143"/>
  <c r="J143" s="1"/>
  <c r="K11"/>
  <c r="Q18"/>
  <c r="Q21"/>
  <c r="Q24"/>
  <c r="Q26"/>
  <c r="Q38"/>
  <c r="Q41"/>
  <c r="Q44"/>
  <c r="Q51"/>
  <c r="Q55"/>
  <c r="Q57"/>
  <c r="Q64"/>
  <c r="Q66"/>
  <c r="Q70"/>
  <c r="Q75"/>
  <c r="Q80"/>
  <c r="Q82"/>
  <c r="Q90"/>
  <c r="Q20"/>
  <c r="Q22"/>
  <c r="Q25"/>
  <c r="Q27"/>
  <c r="Q31"/>
  <c r="Q50"/>
  <c r="Q52"/>
  <c r="Q65"/>
  <c r="Q67"/>
  <c r="Q71"/>
  <c r="Q78"/>
  <c r="Q81"/>
  <c r="Q85"/>
  <c r="Q91"/>
  <c r="Q76"/>
  <c r="I76"/>
  <c r="H68"/>
  <c r="P68" s="1"/>
  <c r="Q19"/>
  <c r="E11"/>
  <c r="N148"/>
  <c r="Q94"/>
  <c r="Q99"/>
  <c r="Q101"/>
  <c r="Q103"/>
  <c r="Q105"/>
  <c r="Q108"/>
  <c r="Q110"/>
  <c r="Q116"/>
  <c r="Q118"/>
  <c r="Q120"/>
  <c r="Q122"/>
  <c r="Q124"/>
  <c r="Q130"/>
  <c r="Q134"/>
  <c r="Q138"/>
  <c r="Q140"/>
  <c r="Q142"/>
  <c r="Q146"/>
  <c r="Q152"/>
  <c r="Q155"/>
  <c r="Q159"/>
  <c r="N147"/>
  <c r="Q95"/>
  <c r="Q100"/>
  <c r="Q102"/>
  <c r="Q104"/>
  <c r="Q107"/>
  <c r="Q109"/>
  <c r="Q111"/>
  <c r="Q119"/>
  <c r="Q121"/>
  <c r="Q123"/>
  <c r="Q127"/>
  <c r="Q133"/>
  <c r="Q141"/>
  <c r="Q151"/>
  <c r="Q153"/>
  <c r="Q156"/>
  <c r="Q158"/>
  <c r="Q145"/>
  <c r="Q139"/>
  <c r="Q137"/>
  <c r="Q56"/>
  <c r="Q42"/>
  <c r="Q49"/>
  <c r="O39"/>
  <c r="N39"/>
  <c r="Q48"/>
  <c r="K32"/>
  <c r="Q36"/>
  <c r="Q88"/>
  <c r="J131"/>
  <c r="J147"/>
  <c r="J34"/>
  <c r="J39"/>
  <c r="J71"/>
  <c r="J76"/>
  <c r="J80"/>
  <c r="J88"/>
  <c r="J92"/>
  <c r="J97"/>
  <c r="J114"/>
  <c r="O92"/>
  <c r="Q92" s="1"/>
  <c r="O97"/>
  <c r="Q97" s="1"/>
  <c r="Q13"/>
  <c r="Q17"/>
  <c r="P39"/>
  <c r="J30"/>
  <c r="J28"/>
  <c r="O34"/>
  <c r="Q34" s="1"/>
  <c r="J53"/>
  <c r="N53"/>
  <c r="N86"/>
  <c r="O135"/>
  <c r="N135"/>
  <c r="O143"/>
  <c r="N143"/>
  <c r="O147"/>
  <c r="P148"/>
  <c r="O148"/>
  <c r="I34"/>
  <c r="J117"/>
  <c r="E117" s="1"/>
  <c r="O117"/>
  <c r="Q117" s="1"/>
  <c r="I69"/>
  <c r="I132"/>
  <c r="I136"/>
  <c r="I144"/>
  <c r="I148"/>
  <c r="J132"/>
  <c r="J136"/>
  <c r="J144"/>
  <c r="J148"/>
  <c r="N34"/>
  <c r="N87"/>
  <c r="O132"/>
  <c r="O136"/>
  <c r="Q136" s="1"/>
  <c r="O144"/>
  <c r="Q144" s="1"/>
  <c r="P30"/>
  <c r="Q30" s="1"/>
  <c r="P53"/>
  <c r="P131"/>
  <c r="Q131" s="1"/>
  <c r="P135"/>
  <c r="P143"/>
  <c r="Q143" s="1"/>
  <c r="P147"/>
  <c r="O12"/>
  <c r="N12"/>
  <c r="P28"/>
  <c r="Q28" s="1"/>
  <c r="I8"/>
  <c r="I28"/>
  <c r="I30"/>
  <c r="I53"/>
  <c r="I131"/>
  <c r="I135"/>
  <c r="I147"/>
  <c r="N132"/>
  <c r="N136"/>
  <c r="N144"/>
  <c r="P132"/>
  <c r="P12"/>
  <c r="Q16"/>
  <c r="N28"/>
  <c r="J12"/>
  <c r="I12"/>
  <c r="P8"/>
  <c r="N8"/>
  <c r="O9"/>
  <c r="Q10"/>
  <c r="Q8"/>
  <c r="N9"/>
  <c r="J8"/>
  <c r="P9"/>
  <c r="J9"/>
  <c r="I9"/>
  <c r="L11"/>
  <c r="F32"/>
  <c r="F86"/>
  <c r="O86" s="1"/>
  <c r="G32"/>
  <c r="F11"/>
  <c r="H11"/>
  <c r="M11"/>
  <c r="E32"/>
  <c r="J69"/>
  <c r="E136"/>
  <c r="E135" s="1"/>
  <c r="I143" l="1"/>
  <c r="E69"/>
  <c r="G160"/>
  <c r="Q53"/>
  <c r="Q39"/>
  <c r="Q132"/>
  <c r="Q147"/>
  <c r="Q135"/>
  <c r="I87"/>
  <c r="P87"/>
  <c r="I86"/>
  <c r="Q86"/>
  <c r="I68"/>
  <c r="Q148"/>
  <c r="E86"/>
  <c r="Q12"/>
  <c r="J87"/>
  <c r="O87"/>
  <c r="J33"/>
  <c r="F68"/>
  <c r="O69"/>
  <c r="Q69" s="1"/>
  <c r="M32"/>
  <c r="M160" s="1"/>
  <c r="N33"/>
  <c r="L32"/>
  <c r="L160" s="1"/>
  <c r="O33"/>
  <c r="I32"/>
  <c r="I33"/>
  <c r="Q9"/>
  <c r="P33"/>
  <c r="J86"/>
  <c r="J32"/>
  <c r="O11"/>
  <c r="N11"/>
  <c r="P11"/>
  <c r="J11"/>
  <c r="I11"/>
  <c r="H160"/>
  <c r="F160"/>
  <c r="K160"/>
  <c r="E68"/>
  <c r="I160" l="1"/>
  <c r="O32"/>
  <c r="N160"/>
  <c r="Q87"/>
  <c r="Q33"/>
  <c r="N32"/>
  <c r="P32"/>
  <c r="O68"/>
  <c r="Q68" s="1"/>
  <c r="J68"/>
  <c r="J160"/>
  <c r="O160"/>
  <c r="Q11"/>
  <c r="P160"/>
  <c r="E160"/>
  <c r="Q32" l="1"/>
  <c r="Q160"/>
</calcChain>
</file>

<file path=xl/sharedStrings.xml><?xml version="1.0" encoding="utf-8"?>
<sst xmlns="http://schemas.openxmlformats.org/spreadsheetml/2006/main" count="425" uniqueCount="333">
  <si>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</si>
  <si>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</si>
  <si>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</si>
  <si>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</si>
  <si>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</si>
  <si>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</si>
  <si>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0100000</t>
  </si>
  <si>
    <r>
      <t xml:space="preserve">Районна рада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</si>
  <si>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0110000</t>
  </si>
  <si>
    <r>
      <t xml:space="preserve">Районна рада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</si>
  <si>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</si>
  <si>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</si>
  <si>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</si>
  <si>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</si>
  <si>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</si>
  <si>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r>
      <t xml:space="preserve">Районна державна адміністрація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</si>
  <si>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0210000</t>
  </si>
  <si>
    <r>
      <t xml:space="preserve">Районна державна адміністрація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</si>
  <si>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0215032</t>
  </si>
  <si>
    <t>5032</t>
  </si>
  <si>
    <t>0810</t>
  </si>
  <si>
    <t>Фінансова підтримка дитячо-юнацьких спортивних шкіл фізкультурно-спортивних товариств</t>
  </si>
  <si>
    <t>0217370</t>
  </si>
  <si>
    <t>0490</t>
  </si>
  <si>
    <t>Реалізація інших заходів щодо соціально-економічного розвитку територій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</si>
  <si>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</si>
  <si>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</si>
  <si>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</si>
  <si>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</si>
  <si>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</si>
  <si>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0217622</t>
  </si>
  <si>
    <t>0470</t>
  </si>
  <si>
    <t>Реалізація програм і заходів в галузі туризму та курортів</t>
  </si>
  <si>
    <t>0217630</t>
  </si>
  <si>
    <t>Реалізація програм і заходів в галузі зовнішньоекономічної діяльності</t>
  </si>
  <si>
    <t>0218130</t>
  </si>
  <si>
    <t>0320</t>
  </si>
  <si>
    <t>Забезпечення діяльності місцевої пожежної охорони</t>
  </si>
  <si>
    <t>0218230</t>
  </si>
  <si>
    <t>0380</t>
  </si>
  <si>
    <t>Інші заходи громадського порядку та безпеки</t>
  </si>
  <si>
    <t>0512</t>
  </si>
  <si>
    <t>Утилізація відходів</t>
  </si>
  <si>
    <t>0218420</t>
  </si>
  <si>
    <t>0830</t>
  </si>
  <si>
    <t>Інші заходи у сфері засобів масової інформації</t>
  </si>
  <si>
    <t>0219800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</si>
  <si>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</si>
  <si>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</si>
  <si>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</si>
  <si>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0220000</t>
  </si>
  <si>
    <r>
      <t>Мукачівський районний територіальний центр соціального обслуговування (надання соціальних послуг)</t>
    </r>
    <r>
      <rPr>
        <i/>
        <sz val="10"/>
        <color theme="1"/>
        <rFont val="Times New Roman"/>
        <family val="1"/>
        <charset val="204"/>
      </rPr>
      <t xml:space="preserve"> (відповідальний виконавець)</t>
    </r>
  </si>
  <si>
    <t>0223104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</si>
  <si>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</si>
  <si>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</si>
  <si>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</si>
  <si>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0230000</t>
  </si>
  <si>
    <r>
      <t>Мукачівський районний центр соціальних служб для сім"ї, дітей та молоді</t>
    </r>
    <r>
      <rPr>
        <i/>
        <sz val="10"/>
        <color theme="1"/>
        <rFont val="Times New Roman"/>
        <family val="1"/>
        <charset val="204"/>
      </rPr>
      <t xml:space="preserve"> (відповідальний виконавець)</t>
    </r>
  </si>
  <si>
    <t>0233121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</si>
  <si>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</si>
  <si>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</si>
  <si>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</si>
  <si>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0600000</t>
  </si>
  <si>
    <r>
      <t xml:space="preserve">Управління освіти, молоді та спорту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</si>
  <si>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0610000</t>
  </si>
  <si>
    <r>
      <t xml:space="preserve">Управління освіти, молоді та спорту РДА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</si>
  <si>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0611010</t>
  </si>
  <si>
    <t>1010</t>
  </si>
  <si>
    <t>0910</t>
  </si>
  <si>
    <t>Надання дошкільної освіти</t>
  </si>
  <si>
    <t>у тому числі за рахунок:</t>
  </si>
  <si>
    <t>коштів районного бюджету:</t>
  </si>
  <si>
    <t>іншої субвенції з місцевих бюджетів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</si>
  <si>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</si>
  <si>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</si>
  <si>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</si>
  <si>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освітньої субвенції </t>
  </si>
  <si>
    <t>субвенції на надання державної підтримки особам з особливими освітніми потребами</t>
  </si>
  <si>
    <t>залишку освітньої субвенції, що утворився станом на 01.01.2019 року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</si>
  <si>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</si>
  <si>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</si>
  <si>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</si>
  <si>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</si>
  <si>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</si>
  <si>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</si>
  <si>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</si>
  <si>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</si>
  <si>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</si>
  <si>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</si>
  <si>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</si>
  <si>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</si>
  <si>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</si>
  <si>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</si>
  <si>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субвенції з місцевого бюджету на здійснення переданих видатків у сфері освіти за рахунок коштів освітньої субвенції</t>
  </si>
  <si>
    <t>коштів районного бюджету</t>
  </si>
  <si>
    <t>0611162</t>
  </si>
  <si>
    <t>1162</t>
  </si>
  <si>
    <t>Інші програми та заходи у сфері освіти</t>
  </si>
  <si>
    <t>0615011</t>
  </si>
  <si>
    <t>5011</t>
  </si>
  <si>
    <t>Проведення навчально-тренувальних зборів і змагань з олімпійських видів спорту</t>
  </si>
  <si>
    <t>0615012</t>
  </si>
  <si>
    <t>5012</t>
  </si>
  <si>
    <t>Проведення навчально-тренувальних зборів і змагань з неолімпійських видів спорту</t>
  </si>
  <si>
    <t>0615062</t>
  </si>
  <si>
    <t>Підтримка спорту вищих досягнень та організацій, які здійснюють фізкультурно-спортивну діяльність у регіоні</t>
  </si>
  <si>
    <t>0619800</t>
  </si>
  <si>
    <t>0700000</t>
  </si>
  <si>
    <r>
      <t xml:space="preserve">Відділ охорони здоров"я РДА                        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</si>
  <si>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0710000</t>
  </si>
  <si>
    <r>
      <t xml:space="preserve">Відділ охорони здоров"я РДА                   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</si>
  <si>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0712111</t>
  </si>
  <si>
    <t>2111</t>
  </si>
  <si>
    <t>0726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</si>
  <si>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</si>
  <si>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</si>
  <si>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</si>
  <si>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</si>
  <si>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</si>
  <si>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</si>
  <si>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</si>
  <si>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у тому числі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</si>
  <si>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0712152</t>
  </si>
  <si>
    <t>Інші програми та заходи у сфері охорони здоров"я</t>
  </si>
  <si>
    <t>0719800</t>
  </si>
  <si>
    <t>0800000</t>
  </si>
  <si>
    <r>
      <t xml:space="preserve">Управління соціального захисту населення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</si>
  <si>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0810000</t>
  </si>
  <si>
    <r>
      <t xml:space="preserve">Управління соціального захисту населення РДА 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</si>
  <si>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з них,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бюджету, усього:</t>
  </si>
  <si>
    <t>у тому числі: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</si>
  <si>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</si>
  <si>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</si>
  <si>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</si>
  <si>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</si>
  <si>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</si>
  <si>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</si>
  <si>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</si>
  <si>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</si>
  <si>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бюджету, усього: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</si>
  <si>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</si>
  <si>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</si>
  <si>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</si>
  <si>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</si>
  <si>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</si>
  <si>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</si>
  <si>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бюджету, усього: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</si>
  <si>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</si>
  <si>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</si>
  <si>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</si>
  <si>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</si>
  <si>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</si>
  <si>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</si>
  <si>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</si>
  <si>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</si>
  <si>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</si>
  <si>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</si>
  <si>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</si>
  <si>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</si>
  <si>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</si>
  <si>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</si>
  <si>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</si>
  <si>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</si>
  <si>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</si>
  <si>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</si>
  <si>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</si>
  <si>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</si>
  <si>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</si>
  <si>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</si>
  <si>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</si>
  <si>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</si>
  <si>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</si>
  <si>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</si>
  <si>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</si>
  <si>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</si>
  <si>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</si>
  <si>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</si>
  <si>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</si>
  <si>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</si>
  <si>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</si>
  <si>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</si>
  <si>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</si>
  <si>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</si>
  <si>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 рахунок субвенції 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бюджету, усього:</t>
  </si>
  <si>
    <t>0813230</t>
  </si>
  <si>
    <t>3230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</si>
  <si>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</t>
  </si>
  <si>
    <t>за рахунок коштів районного бюджету, усього:</t>
  </si>
  <si>
    <t>0813123</t>
  </si>
  <si>
    <t>3123</t>
  </si>
  <si>
    <t>Заходи державної політики з питань сім"ї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</si>
  <si>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</si>
  <si>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</si>
  <si>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</si>
  <si>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</si>
  <si>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</si>
  <si>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</si>
  <si>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</si>
  <si>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</si>
  <si>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усього</t>
  </si>
  <si>
    <t>у тому числі за рахунок коштів обласного бюджету</t>
  </si>
  <si>
    <t>0813242</t>
  </si>
  <si>
    <t>3242</t>
  </si>
  <si>
    <t>Інші заходи у сфері соціального захисту і соціального забезпечення</t>
  </si>
  <si>
    <t>0819800</t>
  </si>
  <si>
    <t>0900000</t>
  </si>
  <si>
    <r>
      <t xml:space="preserve">Служба у справах дітей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</si>
  <si>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0910000</t>
  </si>
  <si>
    <r>
      <t>Служба у справах дітей РДА</t>
    </r>
    <r>
      <rPr>
        <i/>
        <sz val="10"/>
        <color theme="1"/>
        <rFont val="Times New Roman"/>
        <family val="1"/>
        <charset val="204"/>
      </rPr>
      <t xml:space="preserve"> (відповідальний виконавець)</t>
    </r>
  </si>
  <si>
    <t>0913112</t>
  </si>
  <si>
    <t>3112</t>
  </si>
  <si>
    <t>Заходи державної політики з питань дітей та їх соціального захисту</t>
  </si>
  <si>
    <t>1000000</t>
  </si>
  <si>
    <r>
      <t xml:space="preserve">Відділ культури РДА                                    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</si>
  <si>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1010000</t>
  </si>
  <si>
    <r>
      <t>Відділ культури РДА</t>
    </r>
    <r>
      <rPr>
        <i/>
        <sz val="10"/>
        <color theme="1"/>
        <rFont val="Times New Roman"/>
        <family val="1"/>
        <charset val="204"/>
      </rPr>
      <t xml:space="preserve">                             (відповідальний виконавець)</t>
    </r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</si>
  <si>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</si>
  <si>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</si>
  <si>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</si>
  <si>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</si>
  <si>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</si>
  <si>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</si>
  <si>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</si>
  <si>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</si>
  <si>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</si>
  <si>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</si>
  <si>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</si>
  <si>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</si>
  <si>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</si>
  <si>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</si>
  <si>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</si>
  <si>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</si>
  <si>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</si>
  <si>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1019800</t>
  </si>
  <si>
    <t>2400000</t>
  </si>
  <si>
    <r>
      <rPr>
        <b/>
        <sz val="10"/>
        <color theme="1"/>
        <rFont val="Times New Roman"/>
        <family val="1"/>
        <charset val="204"/>
      </rPr>
      <t xml:space="preserve">Відділ  агропромислового розвитку РДА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</si>
  <si>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2410000</t>
  </si>
  <si>
    <r>
      <rPr>
        <b/>
        <sz val="10"/>
        <color theme="1"/>
        <rFont val="Times New Roman"/>
        <family val="1"/>
        <charset val="204"/>
      </rPr>
      <t xml:space="preserve">Відділ  агропромислового розвитку РДА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</si>
  <si>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2418311</t>
  </si>
  <si>
    <t>0511</t>
  </si>
  <si>
    <t>Охорона та раціональне використання природних ресурсів</t>
  </si>
  <si>
    <t>2419800</t>
  </si>
  <si>
    <t>3700000</t>
  </si>
  <si>
    <r>
      <t xml:space="preserve">Фінансове управління РДА                             </t>
    </r>
    <r>
      <rPr>
        <i/>
        <sz val="10"/>
        <color theme="1"/>
        <rFont val="Times New Roman"/>
        <family val="1"/>
        <charset val="204"/>
      </rPr>
      <t>(головний розпорядник коштів)</t>
    </r>
  </si>
  <si>
    <t>3710000</t>
  </si>
  <si>
    <r>
      <t xml:space="preserve">Фінансове управління  РДА (в частині  міжбюджетних трансфертів, резервного фонду) </t>
    </r>
    <r>
      <rPr>
        <i/>
        <sz val="10"/>
        <color theme="1"/>
        <rFont val="Times New Roman"/>
        <family val="1"/>
        <charset val="204"/>
      </rPr>
      <t>(відповідальний виконавець)</t>
    </r>
  </si>
  <si>
    <t>3718700</t>
  </si>
  <si>
    <t>8700</t>
  </si>
  <si>
    <t>0133</t>
  </si>
  <si>
    <t>Резервний фонд</t>
  </si>
  <si>
    <t>3719150</t>
  </si>
  <si>
    <t>9150</t>
  </si>
  <si>
    <t>Інші дотації з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</si>
  <si>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</si>
  <si>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</si>
  <si>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</si>
  <si>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</si>
  <si>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</si>
  <si>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</si>
  <si>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</si>
  <si>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3719730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</si>
  <si>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</si>
  <si>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3719750</t>
  </si>
  <si>
    <t xml:space="preserve">Субвенції з місцевого бюджету на співфінансування інвестиційних проектів </t>
  </si>
  <si>
    <t>3719800</t>
  </si>
  <si>
    <t xml:space="preserve"> </t>
  </si>
  <si>
    <t>Всього</t>
  </si>
  <si>
    <t>Разом по загальному і спеціальному фондах:</t>
  </si>
  <si>
    <t>% виконання до уточненого плану за 2019 рік</t>
  </si>
  <si>
    <t>Затверджено на 2019 рік з урахуванням змін</t>
  </si>
  <si>
    <t>Затверджено на 2019 рік</t>
  </si>
  <si>
    <t>0217462</t>
  </si>
  <si>
    <t>Утримання та розвиток автомобільних доріг та дорожньої інфраструктури за рахунок відповідної субвенції з державного бюджету</t>
  </si>
  <si>
    <t>субвенції на забезпечення якісної, сучасної та доступної загальної середньої освіти "Нова українська школа"</t>
  </si>
  <si>
    <t>9770</t>
  </si>
  <si>
    <t>3719770</t>
  </si>
  <si>
    <t>0218312</t>
  </si>
  <si>
    <t>0813049</t>
  </si>
  <si>
    <t>3049</t>
  </si>
  <si>
    <t>Відшкодування послуги з догляду за дитиною до трьох років "муніципальна няня"</t>
  </si>
  <si>
    <t>0813086</t>
  </si>
  <si>
    <t>3086</t>
  </si>
  <si>
    <t>Фінансове управління РДА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</si>
  <si>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</si>
  <si>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</si>
  <si>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субвенції на реалізацію заходів, спрямованих на підвищення якості освіти </t>
  </si>
  <si>
    <t>залишку освітньої субвенції обласного бюджету, що утворився станом на 01.01.2019 року</t>
  </si>
  <si>
    <t>інші кошти</t>
  </si>
  <si>
    <t>1170</t>
  </si>
  <si>
    <t>Забезпечення діяльності інклюзивно-ресурсних центрів</t>
  </si>
  <si>
    <t>0218220</t>
  </si>
  <si>
    <t>заходи та роботи з мобілізаційної підготовки місцевого значення</t>
  </si>
  <si>
    <t>за рахунок субвенції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діабет для відшкодування вартості препаратів інсуліну)</t>
  </si>
  <si>
    <t>за рахунок коштів районного бюджету</t>
  </si>
  <si>
    <t>0813032</t>
  </si>
  <si>
    <t>3032</t>
  </si>
  <si>
    <t>1070</t>
  </si>
  <si>
    <t>Надання пільг окремим категоріям громадян з оплати послуг зв"язку (за рахунок коштів районного бюджету)</t>
  </si>
  <si>
    <t>0813087</t>
  </si>
  <si>
    <t>3087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</si>
  <si>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</si>
  <si>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Надання допомоги на дітей, які виховуються у багатодітних сім'ях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</si>
  <si>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</si>
  <si>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</si>
  <si>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</si>
  <si>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Інформація  про виконання видаткової частини Мукачівського районного бюджету за 9 місяців 2019 року</t>
  </si>
  <si>
    <t>Уточнений план на 9 місяців 2019 року</t>
  </si>
  <si>
    <t>Виконано за 9 місяців 2019 року</t>
  </si>
  <si>
    <t>% виконання до уточненого плану за 9 місяців 2019 року</t>
  </si>
  <si>
    <t>0217361</t>
  </si>
  <si>
    <t>Співфінансування інвестиційних проектів, що реалізуються за рахунок коштів державного фонду регіонального розвитку</t>
  </si>
  <si>
    <t>за рахунок залишку медичної субвенції станом на 01.01.2019 року</t>
  </si>
  <si>
    <t>Первинна медична допомога населенню, що надається центрами первинної медичної (медико-санітарної) допомоги, усього:</t>
  </si>
  <si>
    <t>0717367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</si>
  <si>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</si>
  <si>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місцевості, усього:</t>
  </si>
  <si>
    <t>у тому числі, за рахунок субвенції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</si>
  <si>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0813221</t>
  </si>
  <si>
    <t>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</si>
  <si>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усього:</t>
  </si>
  <si>
    <t>у тому числі за рахунок 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</si>
  <si>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</si>
  <si>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</si>
  <si>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</si>
  <si>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</si>
  <si>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</si>
  <si>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0611170</t>
  </si>
  <si>
    <t>за рахунок інщої субвенції з Чинадіївського селищного бюджету</t>
  </si>
  <si>
    <t>3718500</t>
  </si>
  <si>
    <t>8500</t>
  </si>
  <si>
    <t>Нерозподілені трансферти з державного бюджету</t>
  </si>
  <si>
    <t>- cубвенція з державного бюджету місцевим бюджетам на здійснення заходів щодо соціально-економічного розвитку окремих територій</t>
  </si>
  <si>
    <t>інші кошти (власні, гранти, подарунки)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</si>
</sst>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"/>
  </numFmts>
  <fonts count="22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top"/>
    </xf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7" fillId="0" borderId="0"/>
  </cellStyleXfs>
  <cellXfs count="103">
    <xf numFmtId="0" fontId="0" fillId="0" borderId="0" xfId="0"/>
    <xf numFmtId="0" fontId="1" fillId="0" borderId="0" xfId="0" applyFont="1"/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164" fontId="1" fillId="0" borderId="1" xfId="0" quotePrefix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1" fillId="0" borderId="3" xfId="25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7" xfId="25" applyNumberFormat="1" applyFont="1" applyFill="1" applyBorder="1" applyAlignment="1" applyProtection="1">
      <alignment horizontal="center" vertical="center" wrapText="1"/>
    </xf>
    <xf numFmtId="0" fontId="1" fillId="0" borderId="8" xfId="25" applyNumberFormat="1" applyFont="1" applyFill="1" applyBorder="1" applyAlignment="1" applyProtection="1">
      <alignment horizontal="center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0" fontId="4" fillId="0" borderId="9" xfId="0" quotePrefix="1" applyFont="1" applyFill="1" applyBorder="1" applyAlignment="1">
      <alignment horizontal="center" vertical="center" wrapText="1"/>
    </xf>
    <xf numFmtId="164" fontId="4" fillId="0" borderId="10" xfId="0" quotePrefix="1" applyNumberFormat="1" applyFont="1" applyFill="1" applyBorder="1" applyAlignment="1">
      <alignment vertical="center" wrapText="1"/>
    </xf>
    <xf numFmtId="0" fontId="1" fillId="0" borderId="9" xfId="0" quotePrefix="1" applyFont="1" applyFill="1" applyBorder="1" applyAlignment="1">
      <alignment horizontal="center" vertical="center" wrapText="1"/>
    </xf>
    <xf numFmtId="164" fontId="1" fillId="0" borderId="10" xfId="0" quotePrefix="1" applyNumberFormat="1" applyFont="1" applyFill="1" applyBorder="1" applyAlignment="1">
      <alignment vertical="center" wrapText="1"/>
    </xf>
    <xf numFmtId="0" fontId="7" fillId="0" borderId="17" xfId="0" applyFont="1" applyBorder="1" applyAlignment="1">
      <alignment wrapText="1"/>
    </xf>
    <xf numFmtId="164" fontId="1" fillId="0" borderId="10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49" fontId="9" fillId="0" borderId="10" xfId="1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4" fillId="0" borderId="13" xfId="0" applyNumberFormat="1" applyFont="1" applyFill="1" applyBorder="1" applyAlignment="1">
      <alignment vertical="center" wrapText="1"/>
    </xf>
    <xf numFmtId="0" fontId="19" fillId="0" borderId="7" xfId="25" applyNumberFormat="1" applyFont="1" applyFill="1" applyBorder="1" applyAlignment="1" applyProtection="1">
      <alignment horizontal="center" vertical="center" wrapText="1"/>
    </xf>
    <xf numFmtId="0" fontId="19" fillId="0" borderId="8" xfId="25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4" fillId="0" borderId="7" xfId="25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/>
    <xf numFmtId="0" fontId="18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9" fontId="9" fillId="0" borderId="1" xfId="23" applyNumberFormat="1" applyFont="1" applyFill="1" applyBorder="1" applyAlignment="1">
      <alignment horizontal="center" vertical="center" wrapText="1"/>
    </xf>
    <xf numFmtId="49" fontId="9" fillId="0" borderId="1" xfId="23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1" fontId="1" fillId="0" borderId="1" xfId="0" quotePrefix="1" applyNumberFormat="1" applyFont="1" applyFill="1" applyBorder="1" applyAlignment="1">
      <alignment horizontal="center" vertical="center" wrapText="1"/>
    </xf>
    <xf numFmtId="164" fontId="1" fillId="0" borderId="1" xfId="0" quotePrefix="1" applyNumberFormat="1" applyFont="1" applyFill="1" applyBorder="1" applyAlignment="1">
      <alignment vertical="center" wrapText="1"/>
    </xf>
    <xf numFmtId="164" fontId="2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vertical="center" wrapText="1"/>
    </xf>
    <xf numFmtId="164" fontId="21" fillId="0" borderId="1" xfId="0" quotePrefix="1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29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Звичайний_Додаток _ 3 зм_ни 4575" xfId="22"/>
    <cellStyle name="Обычный" xfId="0" builtinId="0"/>
    <cellStyle name="Обычный 2" xfId="1"/>
    <cellStyle name="Обычный 2 2" xfId="23"/>
    <cellStyle name="Обычный 3" xfId="24"/>
    <cellStyle name="Обычный 4" xfId="25"/>
    <cellStyle name="Обычный 4 2" xfId="26"/>
    <cellStyle name="Обычный 5" xfId="27"/>
    <cellStyle name="Стиль 1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9"/>
  <sheetViews>
    <sheetView showZeros="0" tabSelected="1" topLeftCell="A6" workbookViewId="0">
      <pane xSplit="4" ySplit="2" topLeftCell="E86" activePane="bottomRight" state="frozen"/>
      <selection activeCell="A6" sqref="A6"/>
      <selection pane="topRight" activeCell="E6" sqref="E6"/>
      <selection pane="bottomLeft" activeCell="A8" sqref="A8"/>
      <selection pane="bottomRight" activeCell="F94" sqref="F94"/>
    </sheetView>
  </sheetViews>
  <sheetFormatPr defaultRowHeight="12.75"/>
  <cols>
    <col min="1" max="1" width="12" style="1" customWidth="1"/>
    <col min="2" max="2" width="9.7109375" style="1" customWidth="1"/>
    <col min="3" max="3" width="9.140625" style="1" customWidth="1"/>
    <col min="4" max="4" width="41.85546875" style="1" customWidth="1"/>
    <col min="5" max="5" width="11.5703125" style="63" customWidth="1"/>
    <col min="6" max="8" width="11.5703125" style="60" customWidth="1"/>
    <col min="9" max="9" width="13.140625" style="60" customWidth="1"/>
    <col min="10" max="10" width="13.7109375" style="60" customWidth="1"/>
    <col min="11" max="13" width="11.5703125" style="60" customWidth="1"/>
    <col min="14" max="14" width="12.5703125" style="60" customWidth="1"/>
    <col min="15" max="15" width="15.7109375" style="60" customWidth="1"/>
    <col min="16" max="16" width="14.5703125" style="60" customWidth="1"/>
    <col min="17" max="17" width="11.85546875" style="60" customWidth="1"/>
    <col min="18" max="20" width="9.140625" style="60"/>
    <col min="21" max="16384" width="9.140625" style="1"/>
  </cols>
  <sheetData>
    <row r="1" spans="1:17" ht="15">
      <c r="Q1" s="71"/>
    </row>
    <row r="2" spans="1:17" ht="15">
      <c r="Q2" s="71"/>
    </row>
    <row r="3" spans="1:17" ht="18.75">
      <c r="A3" s="92" t="s">
        <v>305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>
      <c r="F4" s="94"/>
      <c r="G4" s="94"/>
      <c r="H4" s="94"/>
      <c r="I4" s="94"/>
      <c r="J4" s="94"/>
    </row>
    <row r="5" spans="1:17" ht="13.5" thickBot="1">
      <c r="F5" s="63"/>
    </row>
    <row r="6" spans="1:17" ht="12.75" customHeight="1">
      <c r="A6" s="95" t="s">
        <v>0</v>
      </c>
      <c r="B6" s="97" t="s">
        <v>1</v>
      </c>
      <c r="C6" s="99" t="s">
        <v>2</v>
      </c>
      <c r="D6" s="101" t="s">
        <v>3</v>
      </c>
      <c r="E6" s="86" t="s">
        <v>4</v>
      </c>
      <c r="F6" s="87"/>
      <c r="G6" s="87"/>
      <c r="H6" s="87"/>
      <c r="I6" s="87"/>
      <c r="J6" s="88"/>
      <c r="K6" s="86" t="s">
        <v>5</v>
      </c>
      <c r="L6" s="87"/>
      <c r="M6" s="87"/>
      <c r="N6" s="88"/>
      <c r="O6" s="89" t="s">
        <v>267</v>
      </c>
      <c r="P6" s="90"/>
      <c r="Q6" s="91"/>
    </row>
    <row r="7" spans="1:17" ht="66.75" customHeight="1">
      <c r="A7" s="96"/>
      <c r="B7" s="98"/>
      <c r="C7" s="100"/>
      <c r="D7" s="102"/>
      <c r="E7" s="64" t="s">
        <v>270</v>
      </c>
      <c r="F7" s="20" t="s">
        <v>269</v>
      </c>
      <c r="G7" s="19" t="s">
        <v>306</v>
      </c>
      <c r="H7" s="19" t="s">
        <v>307</v>
      </c>
      <c r="I7" s="19" t="s">
        <v>308</v>
      </c>
      <c r="J7" s="30" t="s">
        <v>268</v>
      </c>
      <c r="K7" s="23" t="s">
        <v>270</v>
      </c>
      <c r="L7" s="20" t="s">
        <v>269</v>
      </c>
      <c r="M7" s="19" t="s">
        <v>307</v>
      </c>
      <c r="N7" s="24" t="s">
        <v>268</v>
      </c>
      <c r="O7" s="58" t="s">
        <v>269</v>
      </c>
      <c r="P7" s="73" t="s">
        <v>307</v>
      </c>
      <c r="Q7" s="59" t="s">
        <v>268</v>
      </c>
    </row>
    <row r="8" spans="1:17" ht="24.75" customHeight="1">
      <c r="A8" s="34" t="s">
        <v>6</v>
      </c>
      <c r="B8" s="3"/>
      <c r="C8" s="4"/>
      <c r="D8" s="35" t="s">
        <v>7</v>
      </c>
      <c r="E8" s="31">
        <f>E9</f>
        <v>5052000</v>
      </c>
      <c r="F8" s="6">
        <f t="shared" ref="F8:M9" si="0">F9</f>
        <v>5641000</v>
      </c>
      <c r="G8" s="6">
        <f t="shared" si="0"/>
        <v>4389000</v>
      </c>
      <c r="H8" s="21">
        <f t="shared" si="0"/>
        <v>3784175</v>
      </c>
      <c r="I8" s="22">
        <f>H8/G8*100</f>
        <v>86.219526087947145</v>
      </c>
      <c r="J8" s="25">
        <f>H8/F8*100</f>
        <v>67.083407197305448</v>
      </c>
      <c r="K8" s="61">
        <f>K9</f>
        <v>1300</v>
      </c>
      <c r="L8" s="21">
        <f t="shared" si="0"/>
        <v>1565000</v>
      </c>
      <c r="M8" s="21">
        <f t="shared" si="0"/>
        <v>1539809</v>
      </c>
      <c r="N8" s="25">
        <f>M8/L8*100</f>
        <v>98.390351437699692</v>
      </c>
      <c r="O8" s="26">
        <f>F8+L8</f>
        <v>7206000</v>
      </c>
      <c r="P8" s="5">
        <f>H8+M8</f>
        <v>5323984</v>
      </c>
      <c r="Q8" s="56">
        <f>P8/O8*100</f>
        <v>73.882653344435184</v>
      </c>
    </row>
    <row r="9" spans="1:17" ht="25.5" customHeight="1">
      <c r="A9" s="34" t="s">
        <v>8</v>
      </c>
      <c r="B9" s="3"/>
      <c r="C9" s="4"/>
      <c r="D9" s="35" t="s">
        <v>9</v>
      </c>
      <c r="E9" s="31">
        <f>E10</f>
        <v>5052000</v>
      </c>
      <c r="F9" s="6">
        <f t="shared" si="0"/>
        <v>5641000</v>
      </c>
      <c r="G9" s="6">
        <f t="shared" si="0"/>
        <v>4389000</v>
      </c>
      <c r="H9" s="21">
        <f t="shared" si="0"/>
        <v>3784175</v>
      </c>
      <c r="I9" s="22">
        <f t="shared" ref="I9:I92" si="1">H9/G9*100</f>
        <v>86.219526087947145</v>
      </c>
      <c r="J9" s="25">
        <f t="shared" ref="J9:J92" si="2">H9/F9*100</f>
        <v>67.083407197305448</v>
      </c>
      <c r="K9" s="26">
        <f>K10</f>
        <v>1300</v>
      </c>
      <c r="L9" s="21">
        <f t="shared" si="0"/>
        <v>1565000</v>
      </c>
      <c r="M9" s="21">
        <f t="shared" si="0"/>
        <v>1539809</v>
      </c>
      <c r="N9" s="25">
        <f t="shared" ref="N9:N87" si="3">M9/L9*100</f>
        <v>98.390351437699692</v>
      </c>
      <c r="O9" s="26">
        <f t="shared" ref="O9:O93" si="4">F9+L9</f>
        <v>7206000</v>
      </c>
      <c r="P9" s="5">
        <f t="shared" ref="P9:P93" si="5">H9+M9</f>
        <v>5323984</v>
      </c>
      <c r="Q9" s="56">
        <f t="shared" ref="Q9:Q92" si="6">P9/O9*100</f>
        <v>73.882653344435184</v>
      </c>
    </row>
    <row r="10" spans="1:17" ht="69.75" customHeight="1">
      <c r="A10" s="36" t="s">
        <v>10</v>
      </c>
      <c r="B10" s="7" t="s">
        <v>11</v>
      </c>
      <c r="C10" s="8" t="s">
        <v>12</v>
      </c>
      <c r="D10" s="37" t="s">
        <v>13</v>
      </c>
      <c r="E10" s="31">
        <v>5052000</v>
      </c>
      <c r="F10" s="6">
        <v>5641000</v>
      </c>
      <c r="G10" s="6">
        <v>4389000</v>
      </c>
      <c r="H10" s="21">
        <v>3784175</v>
      </c>
      <c r="I10" s="22">
        <f t="shared" si="1"/>
        <v>86.219526087947145</v>
      </c>
      <c r="J10" s="25">
        <f t="shared" si="2"/>
        <v>67.083407197305448</v>
      </c>
      <c r="K10" s="61">
        <v>1300</v>
      </c>
      <c r="L10" s="21">
        <v>1565000</v>
      </c>
      <c r="M10" s="21">
        <v>1539809</v>
      </c>
      <c r="N10" s="25">
        <f t="shared" si="3"/>
        <v>98.390351437699692</v>
      </c>
      <c r="O10" s="26">
        <f t="shared" si="4"/>
        <v>7206000</v>
      </c>
      <c r="P10" s="5">
        <f t="shared" si="5"/>
        <v>5323984</v>
      </c>
      <c r="Q10" s="56">
        <f t="shared" si="6"/>
        <v>73.882653344435184</v>
      </c>
    </row>
    <row r="11" spans="1:17" ht="32.25" customHeight="1">
      <c r="A11" s="34" t="s">
        <v>14</v>
      </c>
      <c r="B11" s="3"/>
      <c r="C11" s="4"/>
      <c r="D11" s="35" t="s">
        <v>15</v>
      </c>
      <c r="E11" s="5">
        <f>E12+E28+E30</f>
        <v>7523500</v>
      </c>
      <c r="F11" s="6">
        <f>F12+F28+F30</f>
        <v>16104125</v>
      </c>
      <c r="G11" s="6">
        <f>G12+G28+G30</f>
        <v>14206525</v>
      </c>
      <c r="H11" s="21">
        <f>H12+H28+H30</f>
        <v>10092564</v>
      </c>
      <c r="I11" s="22">
        <f t="shared" si="1"/>
        <v>71.041750181694681</v>
      </c>
      <c r="J11" s="25">
        <f t="shared" si="2"/>
        <v>62.670675991399719</v>
      </c>
      <c r="K11" s="21">
        <f>K12+K28+K30</f>
        <v>220000</v>
      </c>
      <c r="L11" s="21">
        <f>L12+L28+L30</f>
        <v>18555206</v>
      </c>
      <c r="M11" s="21">
        <f>M12+M28+M30</f>
        <v>11177517</v>
      </c>
      <c r="N11" s="25">
        <f t="shared" si="3"/>
        <v>60.239250375339402</v>
      </c>
      <c r="O11" s="26">
        <f t="shared" si="4"/>
        <v>34659331</v>
      </c>
      <c r="P11" s="5">
        <f t="shared" si="5"/>
        <v>21270081</v>
      </c>
      <c r="Q11" s="56">
        <f t="shared" si="6"/>
        <v>61.368988916722024</v>
      </c>
    </row>
    <row r="12" spans="1:17" ht="32.25" customHeight="1">
      <c r="A12" s="34" t="s">
        <v>16</v>
      </c>
      <c r="B12" s="7"/>
      <c r="C12" s="9"/>
      <c r="D12" s="35" t="s">
        <v>17</v>
      </c>
      <c r="E12" s="5">
        <f>SUM(E13:E27)</f>
        <v>2611500</v>
      </c>
      <c r="F12" s="6">
        <f>SUM(F13:F27)</f>
        <v>10994125</v>
      </c>
      <c r="G12" s="6">
        <f>SUM(G13:G27)</f>
        <v>10343125</v>
      </c>
      <c r="H12" s="21">
        <f>SUM(H13:H27)</f>
        <v>6489814</v>
      </c>
      <c r="I12" s="22">
        <f t="shared" si="1"/>
        <v>62.745195480089436</v>
      </c>
      <c r="J12" s="25">
        <f t="shared" si="2"/>
        <v>59.029836389890058</v>
      </c>
      <c r="K12" s="27">
        <f>SUM(K13:K27)</f>
        <v>0</v>
      </c>
      <c r="L12" s="21">
        <f>SUM(L13:L27)</f>
        <v>18335206</v>
      </c>
      <c r="M12" s="21">
        <f>SUM(M13:M27)</f>
        <v>11058729</v>
      </c>
      <c r="N12" s="25">
        <f t="shared" si="3"/>
        <v>60.314179180752049</v>
      </c>
      <c r="O12" s="26">
        <f t="shared" si="4"/>
        <v>29329331</v>
      </c>
      <c r="P12" s="5">
        <f t="shared" si="5"/>
        <v>17548543</v>
      </c>
      <c r="Q12" s="56">
        <f t="shared" si="6"/>
        <v>59.83274217881069</v>
      </c>
    </row>
    <row r="13" spans="1:17" ht="38.25">
      <c r="A13" s="36" t="s">
        <v>18</v>
      </c>
      <c r="B13" s="7" t="s">
        <v>19</v>
      </c>
      <c r="C13" s="8" t="s">
        <v>20</v>
      </c>
      <c r="D13" s="37" t="s">
        <v>21</v>
      </c>
      <c r="E13" s="31">
        <v>2611500</v>
      </c>
      <c r="F13" s="6">
        <v>2611500</v>
      </c>
      <c r="G13" s="6">
        <v>1960500</v>
      </c>
      <c r="H13" s="21">
        <v>1617412</v>
      </c>
      <c r="I13" s="22">
        <f t="shared" si="1"/>
        <v>82.499974496301959</v>
      </c>
      <c r="J13" s="25">
        <f t="shared" si="2"/>
        <v>61.934214053226114</v>
      </c>
      <c r="K13" s="61"/>
      <c r="L13" s="21"/>
      <c r="M13" s="21">
        <v>0</v>
      </c>
      <c r="N13" s="25"/>
      <c r="O13" s="26">
        <f t="shared" si="4"/>
        <v>2611500</v>
      </c>
      <c r="P13" s="5">
        <f t="shared" si="5"/>
        <v>1617412</v>
      </c>
      <c r="Q13" s="56">
        <f t="shared" si="6"/>
        <v>61.934214053226114</v>
      </c>
    </row>
    <row r="14" spans="1:17" ht="38.25">
      <c r="A14" s="7" t="s">
        <v>309</v>
      </c>
      <c r="B14" s="7">
        <v>7361</v>
      </c>
      <c r="C14" s="11" t="s">
        <v>23</v>
      </c>
      <c r="D14" s="74" t="s">
        <v>310</v>
      </c>
      <c r="E14" s="31"/>
      <c r="F14" s="6"/>
      <c r="G14" s="6"/>
      <c r="H14" s="21"/>
      <c r="I14" s="22"/>
      <c r="J14" s="25"/>
      <c r="K14" s="61"/>
      <c r="L14" s="21">
        <v>705000</v>
      </c>
      <c r="M14" s="21"/>
      <c r="N14" s="25"/>
      <c r="O14" s="26">
        <f t="shared" si="4"/>
        <v>705000</v>
      </c>
      <c r="P14" s="5">
        <f t="shared" si="5"/>
        <v>0</v>
      </c>
      <c r="Q14" s="56">
        <f t="shared" si="6"/>
        <v>0</v>
      </c>
    </row>
    <row r="15" spans="1:17" ht="38.25">
      <c r="A15" s="36" t="s">
        <v>283</v>
      </c>
      <c r="B15" s="7">
        <v>7363</v>
      </c>
      <c r="C15" s="10" t="s">
        <v>23</v>
      </c>
      <c r="D15" s="39" t="s">
        <v>284</v>
      </c>
      <c r="E15" s="31"/>
      <c r="F15" s="6"/>
      <c r="G15" s="6"/>
      <c r="H15" s="21"/>
      <c r="I15" s="22"/>
      <c r="J15" s="25"/>
      <c r="K15" s="61"/>
      <c r="L15" s="21">
        <v>1739000</v>
      </c>
      <c r="M15" s="21">
        <v>1238995</v>
      </c>
      <c r="N15" s="25">
        <f>M15/L15*100</f>
        <v>71.247556066705002</v>
      </c>
      <c r="O15" s="26">
        <f t="shared" ref="O15" si="7">F15+L15</f>
        <v>1739000</v>
      </c>
      <c r="P15" s="5">
        <f t="shared" ref="P15" si="8">H15+M15</f>
        <v>1238995</v>
      </c>
      <c r="Q15" s="56">
        <f t="shared" ref="Q15" si="9">P15/O15*100</f>
        <v>71.247556066705002</v>
      </c>
    </row>
    <row r="16" spans="1:17" ht="29.25" customHeight="1">
      <c r="A16" s="36" t="s">
        <v>22</v>
      </c>
      <c r="B16" s="7">
        <v>7370</v>
      </c>
      <c r="C16" s="10" t="s">
        <v>23</v>
      </c>
      <c r="D16" s="38" t="s">
        <v>24</v>
      </c>
      <c r="E16" s="31"/>
      <c r="F16" s="6">
        <v>0</v>
      </c>
      <c r="G16" s="6">
        <v>0</v>
      </c>
      <c r="H16" s="21">
        <v>0</v>
      </c>
      <c r="I16" s="22"/>
      <c r="J16" s="25"/>
      <c r="K16" s="61"/>
      <c r="L16" s="21">
        <v>667100</v>
      </c>
      <c r="M16" s="21">
        <v>207645</v>
      </c>
      <c r="N16" s="25">
        <f>M16/L16*100</f>
        <v>31.126517763453755</v>
      </c>
      <c r="O16" s="26">
        <f t="shared" si="4"/>
        <v>667100</v>
      </c>
      <c r="P16" s="5">
        <f t="shared" si="5"/>
        <v>207645</v>
      </c>
      <c r="Q16" s="56">
        <f t="shared" si="6"/>
        <v>31.126517763453755</v>
      </c>
    </row>
    <row r="17" spans="1:17" ht="38.25">
      <c r="A17" s="36" t="s">
        <v>25</v>
      </c>
      <c r="B17" s="7">
        <v>7461</v>
      </c>
      <c r="C17" s="11" t="s">
        <v>26</v>
      </c>
      <c r="D17" s="39" t="s">
        <v>27</v>
      </c>
      <c r="E17" s="31"/>
      <c r="F17" s="6">
        <v>3162194</v>
      </c>
      <c r="G17" s="6">
        <v>3162194</v>
      </c>
      <c r="H17" s="21">
        <v>64250</v>
      </c>
      <c r="I17" s="22">
        <f t="shared" si="1"/>
        <v>2.031817149738441</v>
      </c>
      <c r="J17" s="25">
        <f t="shared" si="2"/>
        <v>2.031817149738441</v>
      </c>
      <c r="K17" s="61"/>
      <c r="L17" s="21">
        <v>164106</v>
      </c>
      <c r="M17" s="21">
        <v>152408</v>
      </c>
      <c r="N17" s="25">
        <f>M17/L17*100</f>
        <v>92.871680499189551</v>
      </c>
      <c r="O17" s="26">
        <f t="shared" si="4"/>
        <v>3326300</v>
      </c>
      <c r="P17" s="5">
        <f t="shared" si="5"/>
        <v>216658</v>
      </c>
      <c r="Q17" s="56">
        <f t="shared" si="6"/>
        <v>6.5134834500796686</v>
      </c>
    </row>
    <row r="18" spans="1:17" ht="38.25">
      <c r="A18" s="36" t="s">
        <v>271</v>
      </c>
      <c r="B18" s="7">
        <v>7462</v>
      </c>
      <c r="C18" s="11" t="s">
        <v>26</v>
      </c>
      <c r="D18" s="39" t="s">
        <v>272</v>
      </c>
      <c r="E18" s="31"/>
      <c r="F18" s="6"/>
      <c r="G18" s="6"/>
      <c r="H18" s="21"/>
      <c r="I18" s="22"/>
      <c r="J18" s="25"/>
      <c r="K18" s="61"/>
      <c r="L18" s="21">
        <v>11911000</v>
      </c>
      <c r="M18" s="21">
        <v>9310681</v>
      </c>
      <c r="N18" s="25">
        <f>M18/L18*100</f>
        <v>78.168759969775834</v>
      </c>
      <c r="O18" s="26">
        <f t="shared" si="4"/>
        <v>11911000</v>
      </c>
      <c r="P18" s="5">
        <f t="shared" si="5"/>
        <v>9310681</v>
      </c>
      <c r="Q18" s="56">
        <f t="shared" si="6"/>
        <v>78.168759969775834</v>
      </c>
    </row>
    <row r="19" spans="1:17" ht="42.75" customHeight="1">
      <c r="A19" s="36" t="s">
        <v>28</v>
      </c>
      <c r="B19" s="7">
        <v>7463</v>
      </c>
      <c r="C19" s="11" t="s">
        <v>26</v>
      </c>
      <c r="D19" s="39" t="s">
        <v>29</v>
      </c>
      <c r="E19" s="31"/>
      <c r="F19" s="6">
        <v>1743431</v>
      </c>
      <c r="G19" s="6">
        <v>1743431</v>
      </c>
      <c r="H19" s="21">
        <v>1698716</v>
      </c>
      <c r="I19" s="22">
        <f t="shared" si="1"/>
        <v>97.435229728047744</v>
      </c>
      <c r="J19" s="25">
        <f t="shared" si="2"/>
        <v>97.435229728047744</v>
      </c>
      <c r="K19" s="61"/>
      <c r="L19" s="21">
        <v>3000000</v>
      </c>
      <c r="M19" s="21"/>
      <c r="N19" s="25"/>
      <c r="O19" s="26">
        <f t="shared" si="4"/>
        <v>4743431</v>
      </c>
      <c r="P19" s="5">
        <f t="shared" si="5"/>
        <v>1698716</v>
      </c>
      <c r="Q19" s="56">
        <f t="shared" si="6"/>
        <v>35.811968172405159</v>
      </c>
    </row>
    <row r="20" spans="1:17" ht="30.75" customHeight="1">
      <c r="A20" s="36" t="s">
        <v>30</v>
      </c>
      <c r="B20" s="7">
        <v>7622</v>
      </c>
      <c r="C20" s="11" t="s">
        <v>31</v>
      </c>
      <c r="D20" s="40" t="s">
        <v>32</v>
      </c>
      <c r="E20" s="31"/>
      <c r="F20" s="6">
        <v>46200</v>
      </c>
      <c r="G20" s="6">
        <v>46200</v>
      </c>
      <c r="H20" s="21">
        <v>19850</v>
      </c>
      <c r="I20" s="22">
        <f t="shared" si="1"/>
        <v>42.965367965367967</v>
      </c>
      <c r="J20" s="25">
        <f t="shared" si="2"/>
        <v>42.965367965367967</v>
      </c>
      <c r="K20" s="61"/>
      <c r="L20" s="21"/>
      <c r="M20" s="21"/>
      <c r="N20" s="25"/>
      <c r="O20" s="26">
        <f t="shared" si="4"/>
        <v>46200</v>
      </c>
      <c r="P20" s="5">
        <f t="shared" si="5"/>
        <v>19850</v>
      </c>
      <c r="Q20" s="56">
        <f t="shared" si="6"/>
        <v>42.965367965367967</v>
      </c>
    </row>
    <row r="21" spans="1:17" ht="32.25" customHeight="1">
      <c r="A21" s="36" t="s">
        <v>33</v>
      </c>
      <c r="B21" s="12">
        <v>7630</v>
      </c>
      <c r="C21" s="13" t="s">
        <v>31</v>
      </c>
      <c r="D21" s="41" t="s">
        <v>34</v>
      </c>
      <c r="E21" s="31"/>
      <c r="F21" s="6">
        <v>71000</v>
      </c>
      <c r="G21" s="6">
        <v>71000</v>
      </c>
      <c r="H21" s="21">
        <v>20200</v>
      </c>
      <c r="I21" s="22">
        <f t="shared" si="1"/>
        <v>28.450704225352112</v>
      </c>
      <c r="J21" s="25">
        <f t="shared" si="2"/>
        <v>28.450704225352112</v>
      </c>
      <c r="K21" s="61"/>
      <c r="L21" s="21"/>
      <c r="M21" s="21"/>
      <c r="N21" s="25"/>
      <c r="O21" s="26">
        <f t="shared" si="4"/>
        <v>71000</v>
      </c>
      <c r="P21" s="5">
        <f t="shared" si="5"/>
        <v>20200</v>
      </c>
      <c r="Q21" s="56">
        <f t="shared" si="6"/>
        <v>28.450704225352112</v>
      </c>
    </row>
    <row r="22" spans="1:17" ht="29.25" customHeight="1">
      <c r="A22" s="36" t="s">
        <v>35</v>
      </c>
      <c r="B22" s="12">
        <v>8130</v>
      </c>
      <c r="C22" s="13" t="s">
        <v>36</v>
      </c>
      <c r="D22" s="42" t="s">
        <v>37</v>
      </c>
      <c r="E22" s="31"/>
      <c r="F22" s="6">
        <v>50000</v>
      </c>
      <c r="G22" s="6">
        <v>50000</v>
      </c>
      <c r="H22" s="21">
        <v>49908</v>
      </c>
      <c r="I22" s="22">
        <f t="shared" si="1"/>
        <v>99.816000000000003</v>
      </c>
      <c r="J22" s="25">
        <f t="shared" si="2"/>
        <v>99.816000000000003</v>
      </c>
      <c r="K22" s="61"/>
      <c r="L22" s="21"/>
      <c r="M22" s="21"/>
      <c r="N22" s="25"/>
      <c r="O22" s="26">
        <f t="shared" si="4"/>
        <v>50000</v>
      </c>
      <c r="P22" s="5">
        <f t="shared" si="5"/>
        <v>49908</v>
      </c>
      <c r="Q22" s="56">
        <f t="shared" si="6"/>
        <v>99.816000000000003</v>
      </c>
    </row>
    <row r="23" spans="1:17" ht="29.25" customHeight="1">
      <c r="A23" s="36" t="s">
        <v>290</v>
      </c>
      <c r="B23" s="14">
        <v>8220</v>
      </c>
      <c r="C23" s="15" t="s">
        <v>39</v>
      </c>
      <c r="D23" s="42" t="s">
        <v>291</v>
      </c>
      <c r="E23" s="31"/>
      <c r="F23" s="6">
        <v>13200</v>
      </c>
      <c r="G23" s="6">
        <v>13200</v>
      </c>
      <c r="H23" s="21">
        <v>7812</v>
      </c>
      <c r="I23" s="22">
        <f t="shared" ref="I23" si="10">H23/G23*100</f>
        <v>59.18181818181818</v>
      </c>
      <c r="J23" s="25">
        <f t="shared" ref="J23" si="11">H23/F23*100</f>
        <v>59.18181818181818</v>
      </c>
      <c r="K23" s="61"/>
      <c r="L23" s="21"/>
      <c r="M23" s="21"/>
      <c r="N23" s="25"/>
      <c r="O23" s="26">
        <f t="shared" ref="O23" si="12">F23+L23</f>
        <v>13200</v>
      </c>
      <c r="P23" s="5">
        <f t="shared" ref="P23" si="13">H23+M23</f>
        <v>7812</v>
      </c>
      <c r="Q23" s="56">
        <f t="shared" ref="Q23" si="14">P23/O23*100</f>
        <v>59.18181818181818</v>
      </c>
    </row>
    <row r="24" spans="1:17" ht="17.25" customHeight="1">
      <c r="A24" s="36" t="s">
        <v>38</v>
      </c>
      <c r="B24" s="14">
        <v>8230</v>
      </c>
      <c r="C24" s="15" t="s">
        <v>39</v>
      </c>
      <c r="D24" s="42" t="s">
        <v>40</v>
      </c>
      <c r="E24" s="31"/>
      <c r="F24" s="6">
        <v>228800</v>
      </c>
      <c r="G24" s="6">
        <v>228800</v>
      </c>
      <c r="H24" s="21">
        <v>81866</v>
      </c>
      <c r="I24" s="22">
        <f t="shared" si="1"/>
        <v>35.780594405594407</v>
      </c>
      <c r="J24" s="25">
        <f t="shared" si="2"/>
        <v>35.780594405594407</v>
      </c>
      <c r="K24" s="61"/>
      <c r="L24" s="21"/>
      <c r="M24" s="21"/>
      <c r="N24" s="25"/>
      <c r="O24" s="26">
        <f t="shared" si="4"/>
        <v>228800</v>
      </c>
      <c r="P24" s="5">
        <f t="shared" si="5"/>
        <v>81866</v>
      </c>
      <c r="Q24" s="56">
        <f t="shared" si="6"/>
        <v>35.780594405594407</v>
      </c>
    </row>
    <row r="25" spans="1:17" ht="15" customHeight="1">
      <c r="A25" s="36" t="s">
        <v>276</v>
      </c>
      <c r="B25" s="7">
        <v>8312</v>
      </c>
      <c r="C25" s="8" t="s">
        <v>41</v>
      </c>
      <c r="D25" s="39" t="s">
        <v>42</v>
      </c>
      <c r="E25" s="31"/>
      <c r="F25" s="6">
        <v>10000</v>
      </c>
      <c r="G25" s="6">
        <v>10000</v>
      </c>
      <c r="H25" s="21"/>
      <c r="I25" s="22">
        <f t="shared" si="1"/>
        <v>0</v>
      </c>
      <c r="J25" s="25">
        <f t="shared" si="2"/>
        <v>0</v>
      </c>
      <c r="K25" s="61"/>
      <c r="L25" s="21"/>
      <c r="M25" s="21"/>
      <c r="N25" s="25"/>
      <c r="O25" s="26">
        <f t="shared" si="4"/>
        <v>10000</v>
      </c>
      <c r="P25" s="5">
        <f t="shared" si="5"/>
        <v>0</v>
      </c>
      <c r="Q25" s="56">
        <f t="shared" si="6"/>
        <v>0</v>
      </c>
    </row>
    <row r="26" spans="1:17" ht="18" customHeight="1">
      <c r="A26" s="36" t="s">
        <v>43</v>
      </c>
      <c r="B26" s="14">
        <v>8420</v>
      </c>
      <c r="C26" s="15" t="s">
        <v>44</v>
      </c>
      <c r="D26" s="42" t="s">
        <v>45</v>
      </c>
      <c r="E26" s="31"/>
      <c r="F26" s="6">
        <v>50000</v>
      </c>
      <c r="G26" s="6">
        <v>50000</v>
      </c>
      <c r="H26" s="21">
        <v>22000</v>
      </c>
      <c r="I26" s="22">
        <f t="shared" si="1"/>
        <v>44</v>
      </c>
      <c r="J26" s="25">
        <f t="shared" si="2"/>
        <v>44</v>
      </c>
      <c r="K26" s="61"/>
      <c r="L26" s="21"/>
      <c r="M26" s="21"/>
      <c r="N26" s="25"/>
      <c r="O26" s="26">
        <f t="shared" si="4"/>
        <v>50000</v>
      </c>
      <c r="P26" s="5">
        <f t="shared" si="5"/>
        <v>22000</v>
      </c>
      <c r="Q26" s="56">
        <f t="shared" si="6"/>
        <v>44</v>
      </c>
    </row>
    <row r="27" spans="1:17" ht="43.5" customHeight="1">
      <c r="A27" s="36" t="s">
        <v>46</v>
      </c>
      <c r="B27" s="13" t="s">
        <v>47</v>
      </c>
      <c r="C27" s="15" t="s">
        <v>48</v>
      </c>
      <c r="D27" s="43" t="s">
        <v>49</v>
      </c>
      <c r="E27" s="31"/>
      <c r="F27" s="6">
        <v>3007800</v>
      </c>
      <c r="G27" s="6">
        <v>3007800</v>
      </c>
      <c r="H27" s="21">
        <v>2907800</v>
      </c>
      <c r="I27" s="22">
        <f t="shared" si="1"/>
        <v>96.675310858434742</v>
      </c>
      <c r="J27" s="25">
        <f t="shared" si="2"/>
        <v>96.675310858434742</v>
      </c>
      <c r="K27" s="61"/>
      <c r="L27" s="21">
        <v>149000</v>
      </c>
      <c r="M27" s="21">
        <v>149000</v>
      </c>
      <c r="N27" s="25">
        <f t="shared" si="3"/>
        <v>100</v>
      </c>
      <c r="O27" s="26">
        <f t="shared" si="4"/>
        <v>3156800</v>
      </c>
      <c r="P27" s="5">
        <f t="shared" si="5"/>
        <v>3056800</v>
      </c>
      <c r="Q27" s="56">
        <f t="shared" si="6"/>
        <v>96.832235174860614</v>
      </c>
    </row>
    <row r="28" spans="1:17" ht="54.75" customHeight="1">
      <c r="A28" s="34" t="s">
        <v>50</v>
      </c>
      <c r="B28" s="7"/>
      <c r="C28" s="9"/>
      <c r="D28" s="35" t="s">
        <v>51</v>
      </c>
      <c r="E28" s="31">
        <f>E29</f>
        <v>3754200</v>
      </c>
      <c r="F28" s="6">
        <f>F29</f>
        <v>3952200</v>
      </c>
      <c r="G28" s="6">
        <f t="shared" ref="G28:M28" si="15">G29</f>
        <v>2993600</v>
      </c>
      <c r="H28" s="21">
        <f t="shared" si="15"/>
        <v>2810879</v>
      </c>
      <c r="I28" s="22">
        <f t="shared" si="1"/>
        <v>93.896278727952961</v>
      </c>
      <c r="J28" s="25">
        <f t="shared" si="2"/>
        <v>71.121881483730576</v>
      </c>
      <c r="K28" s="61">
        <f>K29</f>
        <v>220000</v>
      </c>
      <c r="L28" s="21">
        <f t="shared" si="15"/>
        <v>220000</v>
      </c>
      <c r="M28" s="21">
        <f t="shared" si="15"/>
        <v>118788</v>
      </c>
      <c r="N28" s="25">
        <f t="shared" si="3"/>
        <v>53.994545454545452</v>
      </c>
      <c r="O28" s="26">
        <f t="shared" si="4"/>
        <v>4172200</v>
      </c>
      <c r="P28" s="5">
        <f t="shared" si="5"/>
        <v>2929667</v>
      </c>
      <c r="Q28" s="56">
        <f t="shared" si="6"/>
        <v>70.218757490053207</v>
      </c>
    </row>
    <row r="29" spans="1:17" ht="57.75" customHeight="1">
      <c r="A29" s="36" t="s">
        <v>52</v>
      </c>
      <c r="B29" s="7" t="s">
        <v>53</v>
      </c>
      <c r="C29" s="8" t="s">
        <v>54</v>
      </c>
      <c r="D29" s="37" t="s">
        <v>55</v>
      </c>
      <c r="E29" s="31">
        <v>3754200</v>
      </c>
      <c r="F29" s="6">
        <v>3952200</v>
      </c>
      <c r="G29" s="6">
        <v>2993600</v>
      </c>
      <c r="H29" s="21">
        <v>2810879</v>
      </c>
      <c r="I29" s="22">
        <f t="shared" si="1"/>
        <v>93.896278727952961</v>
      </c>
      <c r="J29" s="25">
        <f t="shared" si="2"/>
        <v>71.121881483730576</v>
      </c>
      <c r="K29" s="61">
        <v>220000</v>
      </c>
      <c r="L29" s="21">
        <v>220000</v>
      </c>
      <c r="M29" s="21">
        <v>118788</v>
      </c>
      <c r="N29" s="25">
        <f t="shared" si="3"/>
        <v>53.994545454545452</v>
      </c>
      <c r="O29" s="26">
        <f t="shared" si="4"/>
        <v>4172200</v>
      </c>
      <c r="P29" s="5">
        <f t="shared" si="5"/>
        <v>2929667</v>
      </c>
      <c r="Q29" s="56">
        <f t="shared" si="6"/>
        <v>70.218757490053207</v>
      </c>
    </row>
    <row r="30" spans="1:17" ht="41.25" customHeight="1">
      <c r="A30" s="34" t="s">
        <v>56</v>
      </c>
      <c r="B30" s="7"/>
      <c r="C30" s="9"/>
      <c r="D30" s="44" t="s">
        <v>57</v>
      </c>
      <c r="E30" s="31">
        <f>E31</f>
        <v>1157800</v>
      </c>
      <c r="F30" s="6">
        <f t="shared" ref="F30:M30" si="16">F31</f>
        <v>1157800</v>
      </c>
      <c r="G30" s="6">
        <f t="shared" si="16"/>
        <v>869800</v>
      </c>
      <c r="H30" s="21">
        <f t="shared" si="16"/>
        <v>791871</v>
      </c>
      <c r="I30" s="22">
        <f t="shared" si="1"/>
        <v>91.040584042308581</v>
      </c>
      <c r="J30" s="25">
        <f t="shared" si="2"/>
        <v>68.394455000863701</v>
      </c>
      <c r="K30" s="61">
        <f>K31</f>
        <v>0</v>
      </c>
      <c r="L30" s="21">
        <f t="shared" si="16"/>
        <v>0</v>
      </c>
      <c r="M30" s="21">
        <f t="shared" si="16"/>
        <v>0</v>
      </c>
      <c r="N30" s="25"/>
      <c r="O30" s="26">
        <f t="shared" si="4"/>
        <v>1157800</v>
      </c>
      <c r="P30" s="5">
        <f t="shared" si="5"/>
        <v>791871</v>
      </c>
      <c r="Q30" s="56">
        <f t="shared" si="6"/>
        <v>68.394455000863701</v>
      </c>
    </row>
    <row r="31" spans="1:17" ht="30.75" customHeight="1">
      <c r="A31" s="36" t="s">
        <v>58</v>
      </c>
      <c r="B31" s="7" t="s">
        <v>59</v>
      </c>
      <c r="C31" s="8" t="s">
        <v>60</v>
      </c>
      <c r="D31" s="37" t="s">
        <v>61</v>
      </c>
      <c r="E31" s="31">
        <v>1157800</v>
      </c>
      <c r="F31" s="6">
        <v>1157800</v>
      </c>
      <c r="G31" s="6">
        <v>869800</v>
      </c>
      <c r="H31" s="21">
        <v>791871</v>
      </c>
      <c r="I31" s="22">
        <f t="shared" si="1"/>
        <v>91.040584042308581</v>
      </c>
      <c r="J31" s="25">
        <f t="shared" si="2"/>
        <v>68.394455000863701</v>
      </c>
      <c r="K31" s="61"/>
      <c r="L31" s="21"/>
      <c r="M31" s="21">
        <v>0</v>
      </c>
      <c r="N31" s="25"/>
      <c r="O31" s="26">
        <f t="shared" si="4"/>
        <v>1157800</v>
      </c>
      <c r="P31" s="5">
        <f t="shared" si="5"/>
        <v>791871</v>
      </c>
      <c r="Q31" s="56">
        <f t="shared" si="6"/>
        <v>68.394455000863701</v>
      </c>
    </row>
    <row r="32" spans="1:17" ht="30" customHeight="1">
      <c r="A32" s="34" t="s">
        <v>62</v>
      </c>
      <c r="B32" s="3"/>
      <c r="C32" s="4"/>
      <c r="D32" s="35" t="s">
        <v>63</v>
      </c>
      <c r="E32" s="5">
        <f t="shared" ref="E32:M32" si="17">E33</f>
        <v>407493800</v>
      </c>
      <c r="F32" s="6">
        <f t="shared" si="17"/>
        <v>414934865</v>
      </c>
      <c r="G32" s="6">
        <f t="shared" si="17"/>
        <v>313736965</v>
      </c>
      <c r="H32" s="21">
        <f t="shared" si="17"/>
        <v>262645105</v>
      </c>
      <c r="I32" s="22">
        <f t="shared" si="1"/>
        <v>83.715065261755171</v>
      </c>
      <c r="J32" s="25">
        <f t="shared" si="2"/>
        <v>63.297911830089284</v>
      </c>
      <c r="K32" s="21">
        <f t="shared" si="17"/>
        <v>18408000</v>
      </c>
      <c r="L32" s="21">
        <f t="shared" si="17"/>
        <v>66026135</v>
      </c>
      <c r="M32" s="21">
        <f t="shared" si="17"/>
        <v>17002022</v>
      </c>
      <c r="N32" s="25">
        <f t="shared" si="3"/>
        <v>25.750442608824521</v>
      </c>
      <c r="O32" s="26">
        <f t="shared" si="4"/>
        <v>480961000</v>
      </c>
      <c r="P32" s="5">
        <f t="shared" si="5"/>
        <v>279647127</v>
      </c>
      <c r="Q32" s="56">
        <f t="shared" si="6"/>
        <v>58.143410172550368</v>
      </c>
    </row>
    <row r="33" spans="1:17" ht="33" customHeight="1">
      <c r="A33" s="34" t="s">
        <v>64</v>
      </c>
      <c r="B33" s="3"/>
      <c r="C33" s="4"/>
      <c r="D33" s="35" t="s">
        <v>65</v>
      </c>
      <c r="E33" s="21">
        <f t="shared" ref="E33:G33" si="18">E34+E39+E50+E51+E53+E57+E64+E65+E66+E67+E58</f>
        <v>407493800</v>
      </c>
      <c r="F33" s="21">
        <f t="shared" si="18"/>
        <v>414934865</v>
      </c>
      <c r="G33" s="21">
        <f t="shared" si="18"/>
        <v>313736965</v>
      </c>
      <c r="H33" s="21">
        <f>H34+H39+H50+H51+H53+H57+H64+H65+H66+H67+H58</f>
        <v>262645105</v>
      </c>
      <c r="I33" s="22">
        <f t="shared" si="1"/>
        <v>83.715065261755171</v>
      </c>
      <c r="J33" s="25">
        <f t="shared" si="2"/>
        <v>63.297911830089284</v>
      </c>
      <c r="K33" s="21">
        <f>K34+K39+K50+K51+K53+K57+K64+K65+K66+K67+K58</f>
        <v>18408000</v>
      </c>
      <c r="L33" s="21">
        <f>L34+L39+L50+L51+L53+L57+L64+L65+L66+L67+L58</f>
        <v>66026135</v>
      </c>
      <c r="M33" s="21">
        <f>M34+M39+M50+M51+M53+M57+M64+M65+M66+M67+M58</f>
        <v>17002022</v>
      </c>
      <c r="N33" s="25">
        <f t="shared" si="3"/>
        <v>25.750442608824521</v>
      </c>
      <c r="O33" s="26">
        <f t="shared" si="4"/>
        <v>480961000</v>
      </c>
      <c r="P33" s="5">
        <f t="shared" si="5"/>
        <v>279647127</v>
      </c>
      <c r="Q33" s="56">
        <f t="shared" si="6"/>
        <v>58.143410172550368</v>
      </c>
    </row>
    <row r="34" spans="1:17" ht="21.75" customHeight="1">
      <c r="A34" s="36" t="s">
        <v>66</v>
      </c>
      <c r="B34" s="7" t="s">
        <v>67</v>
      </c>
      <c r="C34" s="8" t="s">
        <v>68</v>
      </c>
      <c r="D34" s="37" t="s">
        <v>69</v>
      </c>
      <c r="E34" s="21">
        <f t="shared" ref="E34:H34" si="19">SUM(E36:E38)</f>
        <v>94800000</v>
      </c>
      <c r="F34" s="21">
        <f t="shared" si="19"/>
        <v>95119965</v>
      </c>
      <c r="G34" s="21">
        <f t="shared" si="19"/>
        <v>70201965</v>
      </c>
      <c r="H34" s="21">
        <f t="shared" si="19"/>
        <v>62156677</v>
      </c>
      <c r="I34" s="22">
        <f t="shared" si="1"/>
        <v>88.539796571221331</v>
      </c>
      <c r="J34" s="25">
        <f t="shared" si="2"/>
        <v>65.345563363064741</v>
      </c>
      <c r="K34" s="21">
        <f>SUM(K36:K38)</f>
        <v>9708000</v>
      </c>
      <c r="L34" s="21">
        <f>SUM(L36:L38)</f>
        <v>11595801</v>
      </c>
      <c r="M34" s="21">
        <f>SUM(M36:M38)</f>
        <v>4996640</v>
      </c>
      <c r="N34" s="25">
        <f t="shared" si="3"/>
        <v>43.090080624874474</v>
      </c>
      <c r="O34" s="26">
        <f t="shared" si="4"/>
        <v>106715766</v>
      </c>
      <c r="P34" s="5">
        <f t="shared" si="5"/>
        <v>67153317</v>
      </c>
      <c r="Q34" s="56">
        <f t="shared" si="6"/>
        <v>62.927268872342637</v>
      </c>
    </row>
    <row r="35" spans="1:17" ht="21.75" customHeight="1">
      <c r="A35" s="36"/>
      <c r="B35" s="7"/>
      <c r="C35" s="8"/>
      <c r="D35" s="45" t="s">
        <v>70</v>
      </c>
      <c r="E35" s="31"/>
      <c r="F35" s="6"/>
      <c r="G35" s="6"/>
      <c r="H35" s="21"/>
      <c r="I35" s="22"/>
      <c r="J35" s="25"/>
      <c r="K35" s="61"/>
      <c r="L35" s="21"/>
      <c r="M35" s="21"/>
      <c r="N35" s="25"/>
      <c r="O35" s="26">
        <f t="shared" si="4"/>
        <v>0</v>
      </c>
      <c r="P35" s="5">
        <f t="shared" si="5"/>
        <v>0</v>
      </c>
      <c r="Q35" s="56"/>
    </row>
    <row r="36" spans="1:17" ht="21.75" customHeight="1">
      <c r="A36" s="36"/>
      <c r="B36" s="7"/>
      <c r="C36" s="8"/>
      <c r="D36" s="46" t="s">
        <v>71</v>
      </c>
      <c r="E36" s="5">
        <v>94800000</v>
      </c>
      <c r="F36" s="6">
        <v>94810000</v>
      </c>
      <c r="G36" s="6">
        <v>69892000</v>
      </c>
      <c r="H36" s="21">
        <v>61846712</v>
      </c>
      <c r="I36" s="22">
        <f t="shared" si="1"/>
        <v>88.488971556115146</v>
      </c>
      <c r="J36" s="25">
        <f t="shared" si="2"/>
        <v>65.232266638540239</v>
      </c>
      <c r="K36" s="61">
        <v>9708000</v>
      </c>
      <c r="L36" s="21">
        <v>11178000</v>
      </c>
      <c r="M36" s="21">
        <v>4578839</v>
      </c>
      <c r="N36" s="25">
        <f t="shared" si="3"/>
        <v>40.962954016818756</v>
      </c>
      <c r="O36" s="26">
        <f t="shared" si="4"/>
        <v>105988000</v>
      </c>
      <c r="P36" s="5">
        <f t="shared" si="5"/>
        <v>66425551</v>
      </c>
      <c r="Q36" s="56">
        <f t="shared" si="6"/>
        <v>62.672709174623542</v>
      </c>
    </row>
    <row r="37" spans="1:17" ht="21.75" customHeight="1">
      <c r="A37" s="36"/>
      <c r="B37" s="7"/>
      <c r="C37" s="8"/>
      <c r="D37" s="46" t="s">
        <v>287</v>
      </c>
      <c r="E37" s="69"/>
      <c r="F37" s="6"/>
      <c r="G37" s="6"/>
      <c r="H37" s="21"/>
      <c r="I37" s="22"/>
      <c r="J37" s="25"/>
      <c r="K37" s="61"/>
      <c r="L37" s="21">
        <v>417801</v>
      </c>
      <c r="M37" s="21">
        <v>417801</v>
      </c>
      <c r="N37" s="25">
        <f t="shared" si="3"/>
        <v>100</v>
      </c>
      <c r="O37" s="26">
        <f t="shared" ref="O37" si="20">F37+L37</f>
        <v>417801</v>
      </c>
      <c r="P37" s="5">
        <f t="shared" ref="P37" si="21">H37+M37</f>
        <v>417801</v>
      </c>
      <c r="Q37" s="56">
        <f t="shared" ref="Q37" si="22">P37/O37*100</f>
        <v>100</v>
      </c>
    </row>
    <row r="38" spans="1:17" ht="21.75" customHeight="1">
      <c r="A38" s="36"/>
      <c r="B38" s="7"/>
      <c r="C38" s="8"/>
      <c r="D38" s="46" t="s">
        <v>72</v>
      </c>
      <c r="E38" s="31"/>
      <c r="F38" s="6">
        <v>309965</v>
      </c>
      <c r="G38" s="6">
        <v>309965</v>
      </c>
      <c r="H38" s="21">
        <v>309965</v>
      </c>
      <c r="I38" s="22">
        <f t="shared" si="1"/>
        <v>100</v>
      </c>
      <c r="J38" s="25">
        <f t="shared" si="2"/>
        <v>100</v>
      </c>
      <c r="K38" s="61"/>
      <c r="L38" s="21"/>
      <c r="M38" s="21"/>
      <c r="N38" s="25"/>
      <c r="O38" s="26">
        <f t="shared" si="4"/>
        <v>309965</v>
      </c>
      <c r="P38" s="5">
        <f t="shared" si="5"/>
        <v>309965</v>
      </c>
      <c r="Q38" s="56">
        <f t="shared" si="6"/>
        <v>100</v>
      </c>
    </row>
    <row r="39" spans="1:17" ht="70.5" customHeight="1">
      <c r="A39" s="36" t="s">
        <v>73</v>
      </c>
      <c r="B39" s="7" t="s">
        <v>54</v>
      </c>
      <c r="C39" s="8" t="s">
        <v>74</v>
      </c>
      <c r="D39" s="37" t="s">
        <v>75</v>
      </c>
      <c r="E39" s="5">
        <f>SUM(E41:E49)</f>
        <v>300413600</v>
      </c>
      <c r="F39" s="6">
        <f>SUM(F41:F49)</f>
        <v>307028600</v>
      </c>
      <c r="G39" s="6">
        <f>SUM(G41:G49)</f>
        <v>233662400</v>
      </c>
      <c r="H39" s="6">
        <f>SUM(H41:H49)</f>
        <v>192469574</v>
      </c>
      <c r="I39" s="22">
        <f t="shared" si="1"/>
        <v>82.370793931757959</v>
      </c>
      <c r="J39" s="25">
        <f t="shared" si="2"/>
        <v>62.687832338746297</v>
      </c>
      <c r="K39" s="21">
        <f>SUM(K41:K49)</f>
        <v>8358000</v>
      </c>
      <c r="L39" s="21">
        <f>SUM(L41:L49)</f>
        <v>52620584</v>
      </c>
      <c r="M39" s="21">
        <f>SUM(M41:M49)</f>
        <v>11617543</v>
      </c>
      <c r="N39" s="25">
        <f t="shared" si="3"/>
        <v>22.077943870786381</v>
      </c>
      <c r="O39" s="26">
        <f t="shared" si="4"/>
        <v>359649184</v>
      </c>
      <c r="P39" s="5">
        <f t="shared" si="5"/>
        <v>204087117</v>
      </c>
      <c r="Q39" s="56">
        <f t="shared" si="6"/>
        <v>56.746164339969695</v>
      </c>
    </row>
    <row r="40" spans="1:17" ht="18" customHeight="1">
      <c r="A40" s="36"/>
      <c r="B40" s="7"/>
      <c r="C40" s="8"/>
      <c r="D40" s="45" t="s">
        <v>70</v>
      </c>
      <c r="E40" s="31">
        <f t="shared" ref="E40:E54" si="23">F40+J40</f>
        <v>0</v>
      </c>
      <c r="F40" s="6"/>
      <c r="G40" s="6"/>
      <c r="H40" s="21"/>
      <c r="I40" s="22"/>
      <c r="J40" s="25"/>
      <c r="K40" s="61"/>
      <c r="L40" s="21"/>
      <c r="M40" s="21"/>
      <c r="N40" s="25"/>
      <c r="O40" s="26">
        <f t="shared" si="4"/>
        <v>0</v>
      </c>
      <c r="P40" s="5">
        <f t="shared" si="5"/>
        <v>0</v>
      </c>
      <c r="Q40" s="56"/>
    </row>
    <row r="41" spans="1:17" ht="18" customHeight="1">
      <c r="A41" s="36"/>
      <c r="B41" s="7"/>
      <c r="C41" s="8"/>
      <c r="D41" s="46" t="s">
        <v>76</v>
      </c>
      <c r="E41" s="5">
        <v>227964200</v>
      </c>
      <c r="F41" s="6">
        <v>227964200</v>
      </c>
      <c r="G41" s="6">
        <v>175105900</v>
      </c>
      <c r="H41" s="21">
        <v>149161500</v>
      </c>
      <c r="I41" s="22">
        <f t="shared" si="1"/>
        <v>85.183594613316856</v>
      </c>
      <c r="J41" s="25">
        <f t="shared" si="2"/>
        <v>65.431984495811179</v>
      </c>
      <c r="K41" s="61"/>
      <c r="L41" s="21"/>
      <c r="M41" s="21"/>
      <c r="N41" s="25"/>
      <c r="O41" s="26">
        <f t="shared" si="4"/>
        <v>227964200</v>
      </c>
      <c r="P41" s="5">
        <f t="shared" si="5"/>
        <v>149161500</v>
      </c>
      <c r="Q41" s="56">
        <f t="shared" si="6"/>
        <v>65.431984495811179</v>
      </c>
    </row>
    <row r="42" spans="1:17" ht="36.75" customHeight="1">
      <c r="A42" s="36"/>
      <c r="B42" s="7"/>
      <c r="C42" s="8"/>
      <c r="D42" s="46" t="s">
        <v>77</v>
      </c>
      <c r="E42" s="31">
        <v>899000</v>
      </c>
      <c r="F42" s="6">
        <v>620700</v>
      </c>
      <c r="G42" s="6">
        <v>415100</v>
      </c>
      <c r="H42" s="21">
        <v>69000</v>
      </c>
      <c r="I42" s="22">
        <f t="shared" si="1"/>
        <v>16.622500602264516</v>
      </c>
      <c r="J42" s="25">
        <f t="shared" si="2"/>
        <v>11.1164813919768</v>
      </c>
      <c r="K42" s="61"/>
      <c r="L42" s="21">
        <v>278300</v>
      </c>
      <c r="M42" s="21"/>
      <c r="N42" s="25">
        <f t="shared" si="3"/>
        <v>0</v>
      </c>
      <c r="O42" s="26">
        <f t="shared" si="4"/>
        <v>899000</v>
      </c>
      <c r="P42" s="5">
        <f t="shared" si="5"/>
        <v>69000</v>
      </c>
      <c r="Q42" s="56">
        <f t="shared" si="6"/>
        <v>7.6751946607341486</v>
      </c>
    </row>
    <row r="43" spans="1:17" ht="48" customHeight="1">
      <c r="A43" s="36"/>
      <c r="B43" s="7"/>
      <c r="C43" s="8"/>
      <c r="D43" s="46" t="s">
        <v>273</v>
      </c>
      <c r="E43" s="31"/>
      <c r="F43" s="6">
        <v>2111900</v>
      </c>
      <c r="G43" s="6">
        <v>2086000</v>
      </c>
      <c r="H43" s="21">
        <v>47100</v>
      </c>
      <c r="I43" s="22">
        <f t="shared" si="1"/>
        <v>2.2579098753595397</v>
      </c>
      <c r="J43" s="25">
        <f t="shared" si="2"/>
        <v>2.23021923386524</v>
      </c>
      <c r="K43" s="62"/>
      <c r="L43" s="21">
        <v>1511700</v>
      </c>
      <c r="M43" s="21"/>
      <c r="N43" s="25">
        <f t="shared" si="3"/>
        <v>0</v>
      </c>
      <c r="O43" s="26">
        <f t="shared" si="4"/>
        <v>3623600</v>
      </c>
      <c r="P43" s="5"/>
      <c r="Q43" s="56"/>
    </row>
    <row r="44" spans="1:17" ht="36.75" customHeight="1">
      <c r="A44" s="36"/>
      <c r="B44" s="7"/>
      <c r="C44" s="8"/>
      <c r="D44" s="46" t="s">
        <v>78</v>
      </c>
      <c r="E44" s="31"/>
      <c r="F44" s="6"/>
      <c r="G44" s="6"/>
      <c r="H44" s="21"/>
      <c r="I44" s="22"/>
      <c r="J44" s="25"/>
      <c r="K44" s="21"/>
      <c r="L44" s="21">
        <v>17329200</v>
      </c>
      <c r="M44" s="21">
        <v>3057700</v>
      </c>
      <c r="N44" s="25">
        <f t="shared" si="3"/>
        <v>17.644784525540704</v>
      </c>
      <c r="O44" s="26">
        <f t="shared" si="4"/>
        <v>17329200</v>
      </c>
      <c r="P44" s="5">
        <f t="shared" si="5"/>
        <v>3057700</v>
      </c>
      <c r="Q44" s="56">
        <f t="shared" si="6"/>
        <v>17.644784525540704</v>
      </c>
    </row>
    <row r="45" spans="1:17" ht="36.75" customHeight="1">
      <c r="A45" s="36"/>
      <c r="B45" s="7"/>
      <c r="C45" s="8"/>
      <c r="D45" s="46" t="s">
        <v>286</v>
      </c>
      <c r="E45" s="31"/>
      <c r="F45" s="6">
        <v>252700</v>
      </c>
      <c r="G45" s="6">
        <v>252700</v>
      </c>
      <c r="H45" s="21"/>
      <c r="I45" s="22"/>
      <c r="J45" s="25"/>
      <c r="K45" s="62"/>
      <c r="L45" s="21">
        <v>12932300</v>
      </c>
      <c r="M45" s="21"/>
      <c r="N45" s="25">
        <f t="shared" si="3"/>
        <v>0</v>
      </c>
      <c r="O45" s="26">
        <f t="shared" ref="O45" si="24">F45+L45</f>
        <v>13185000</v>
      </c>
      <c r="P45" s="5">
        <f t="shared" ref="P45" si="25">H45+M45</f>
        <v>0</v>
      </c>
      <c r="Q45" s="56">
        <f t="shared" ref="Q45" si="26">P45/O45*100</f>
        <v>0</v>
      </c>
    </row>
    <row r="46" spans="1:17" ht="36.75" customHeight="1">
      <c r="A46" s="36"/>
      <c r="B46" s="7"/>
      <c r="C46" s="8"/>
      <c r="D46" s="46" t="s">
        <v>285</v>
      </c>
      <c r="E46" s="31"/>
      <c r="F46" s="6">
        <v>3858400</v>
      </c>
      <c r="G46" s="6">
        <v>3858400</v>
      </c>
      <c r="H46" s="21"/>
      <c r="I46" s="22"/>
      <c r="J46" s="25"/>
      <c r="K46" s="62"/>
      <c r="L46" s="21">
        <v>4636000</v>
      </c>
      <c r="M46" s="21">
        <v>1578700</v>
      </c>
      <c r="N46" s="25">
        <f t="shared" si="3"/>
        <v>34.053062985332183</v>
      </c>
      <c r="O46" s="26">
        <f t="shared" ref="O46" si="27">F46+L46</f>
        <v>8494400</v>
      </c>
      <c r="P46" s="5">
        <f t="shared" ref="P46" si="28">H46+M46</f>
        <v>1578700</v>
      </c>
      <c r="Q46" s="56">
        <f t="shared" ref="Q46" si="29">P46/O46*100</f>
        <v>18.585185533998867</v>
      </c>
    </row>
    <row r="47" spans="1:17" ht="36.75" customHeight="1">
      <c r="A47" s="36"/>
      <c r="B47" s="7"/>
      <c r="C47" s="8"/>
      <c r="D47" s="46" t="s">
        <v>332</v>
      </c>
      <c r="E47" s="31"/>
      <c r="F47" s="6"/>
      <c r="G47" s="6"/>
      <c r="H47" s="21"/>
      <c r="I47" s="22"/>
      <c r="J47" s="25"/>
      <c r="K47" s="62"/>
      <c r="L47" s="21">
        <v>3237884</v>
      </c>
      <c r="M47" s="21">
        <v>2857612</v>
      </c>
      <c r="N47" s="25">
        <f t="shared" si="3"/>
        <v>88.255539729032918</v>
      </c>
      <c r="O47" s="26">
        <f t="shared" ref="O47" si="30">F47+L47</f>
        <v>3237884</v>
      </c>
      <c r="P47" s="5">
        <f t="shared" ref="P47" si="31">H47+M47</f>
        <v>2857612</v>
      </c>
      <c r="Q47" s="56">
        <f t="shared" ref="Q47" si="32">P47/O47*100</f>
        <v>88.255539729032918</v>
      </c>
    </row>
    <row r="48" spans="1:17" ht="24.75" customHeight="1">
      <c r="A48" s="36"/>
      <c r="B48" s="7"/>
      <c r="C48" s="8"/>
      <c r="D48" s="46" t="s">
        <v>72</v>
      </c>
      <c r="E48" s="31"/>
      <c r="F48" s="6">
        <v>196000</v>
      </c>
      <c r="G48" s="6">
        <v>196000</v>
      </c>
      <c r="H48" s="21">
        <v>196000</v>
      </c>
      <c r="I48" s="22">
        <f t="shared" si="1"/>
        <v>100</v>
      </c>
      <c r="J48" s="25">
        <f t="shared" si="2"/>
        <v>100</v>
      </c>
      <c r="K48" s="61"/>
      <c r="L48" s="21">
        <v>1199400</v>
      </c>
      <c r="M48" s="21">
        <v>0</v>
      </c>
      <c r="N48" s="25">
        <f t="shared" si="3"/>
        <v>0</v>
      </c>
      <c r="O48" s="26">
        <f t="shared" si="4"/>
        <v>1395400</v>
      </c>
      <c r="P48" s="5">
        <f t="shared" si="5"/>
        <v>196000</v>
      </c>
      <c r="Q48" s="56">
        <f t="shared" si="6"/>
        <v>14.046151641106494</v>
      </c>
    </row>
    <row r="49" spans="1:17" ht="21.75" customHeight="1">
      <c r="A49" s="36"/>
      <c r="B49" s="7"/>
      <c r="C49" s="8"/>
      <c r="D49" s="46" t="s">
        <v>71</v>
      </c>
      <c r="E49" s="5">
        <v>71550400</v>
      </c>
      <c r="F49" s="6">
        <v>72024700</v>
      </c>
      <c r="G49" s="6">
        <v>51748300</v>
      </c>
      <c r="H49" s="21">
        <v>42995974</v>
      </c>
      <c r="I49" s="22">
        <f t="shared" si="1"/>
        <v>83.086737148853189</v>
      </c>
      <c r="J49" s="25">
        <f t="shared" si="2"/>
        <v>59.696151459152205</v>
      </c>
      <c r="K49" s="21">
        <v>8358000</v>
      </c>
      <c r="L49" s="21">
        <v>11495800</v>
      </c>
      <c r="M49" s="21">
        <v>4123531</v>
      </c>
      <c r="N49" s="25">
        <f t="shared" si="3"/>
        <v>35.869891612588944</v>
      </c>
      <c r="O49" s="26">
        <f t="shared" si="4"/>
        <v>83520500</v>
      </c>
      <c r="P49" s="5">
        <f t="shared" si="5"/>
        <v>47119505</v>
      </c>
      <c r="Q49" s="56">
        <f t="shared" si="6"/>
        <v>56.416694105040079</v>
      </c>
    </row>
    <row r="50" spans="1:17" ht="42.75" customHeight="1">
      <c r="A50" s="36" t="s">
        <v>79</v>
      </c>
      <c r="B50" s="7" t="s">
        <v>80</v>
      </c>
      <c r="C50" s="8" t="s">
        <v>81</v>
      </c>
      <c r="D50" s="37" t="s">
        <v>82</v>
      </c>
      <c r="E50" s="5">
        <v>2491000</v>
      </c>
      <c r="F50" s="6">
        <v>2491000</v>
      </c>
      <c r="G50" s="6">
        <v>1851600</v>
      </c>
      <c r="H50" s="21">
        <v>1578372</v>
      </c>
      <c r="I50" s="22">
        <f t="shared" si="1"/>
        <v>85.243681140635132</v>
      </c>
      <c r="J50" s="25">
        <f t="shared" si="2"/>
        <v>63.362986752308316</v>
      </c>
      <c r="K50" s="61"/>
      <c r="L50" s="21">
        <v>0</v>
      </c>
      <c r="M50" s="21">
        <v>0</v>
      </c>
      <c r="N50" s="25"/>
      <c r="O50" s="26">
        <f t="shared" si="4"/>
        <v>2491000</v>
      </c>
      <c r="P50" s="5">
        <f t="shared" si="5"/>
        <v>1578372</v>
      </c>
      <c r="Q50" s="56">
        <f t="shared" si="6"/>
        <v>63.362986752308316</v>
      </c>
    </row>
    <row r="51" spans="1:17" ht="32.25" customHeight="1">
      <c r="A51" s="36" t="s">
        <v>83</v>
      </c>
      <c r="B51" s="7" t="s">
        <v>84</v>
      </c>
      <c r="C51" s="8" t="s">
        <v>85</v>
      </c>
      <c r="D51" s="37" t="s">
        <v>86</v>
      </c>
      <c r="E51" s="5">
        <v>1901600</v>
      </c>
      <c r="F51" s="6">
        <v>1901600</v>
      </c>
      <c r="G51" s="6">
        <v>1421300</v>
      </c>
      <c r="H51" s="21">
        <v>1303280</v>
      </c>
      <c r="I51" s="22">
        <f t="shared" si="1"/>
        <v>91.696334341799755</v>
      </c>
      <c r="J51" s="25">
        <f t="shared" si="2"/>
        <v>68.535969709718131</v>
      </c>
      <c r="K51" s="61"/>
      <c r="L51" s="21">
        <v>0</v>
      </c>
      <c r="M51" s="21">
        <v>0</v>
      </c>
      <c r="N51" s="25"/>
      <c r="O51" s="26">
        <f t="shared" si="4"/>
        <v>1901600</v>
      </c>
      <c r="P51" s="5">
        <f t="shared" si="5"/>
        <v>1303280</v>
      </c>
      <c r="Q51" s="56">
        <f t="shared" si="6"/>
        <v>68.535969709718131</v>
      </c>
    </row>
    <row r="52" spans="1:17" hidden="1">
      <c r="A52" s="34" t="s">
        <v>87</v>
      </c>
      <c r="B52" s="2" t="s">
        <v>88</v>
      </c>
      <c r="C52" s="4"/>
      <c r="D52" s="35" t="s">
        <v>89</v>
      </c>
      <c r="E52" s="5">
        <v>7585600</v>
      </c>
      <c r="F52" s="6">
        <v>7585600</v>
      </c>
      <c r="G52" s="6">
        <v>5749600</v>
      </c>
      <c r="H52" s="21">
        <v>126000</v>
      </c>
      <c r="I52" s="22">
        <f t="shared" si="1"/>
        <v>2.1914567969945735</v>
      </c>
      <c r="J52" s="25">
        <f t="shared" si="2"/>
        <v>1.6610419742670322</v>
      </c>
      <c r="K52" s="61" t="e">
        <f>M52+#REF!</f>
        <v>#REF!</v>
      </c>
      <c r="L52" s="21">
        <v>81100</v>
      </c>
      <c r="M52" s="21">
        <v>260900</v>
      </c>
      <c r="N52" s="25">
        <f t="shared" si="3"/>
        <v>321.70160295930947</v>
      </c>
      <c r="O52" s="26">
        <f t="shared" si="4"/>
        <v>7666700</v>
      </c>
      <c r="P52" s="5">
        <f t="shared" si="5"/>
        <v>386900</v>
      </c>
      <c r="Q52" s="56">
        <f t="shared" si="6"/>
        <v>5.0464997978269661</v>
      </c>
    </row>
    <row r="53" spans="1:17" ht="33" customHeight="1">
      <c r="A53" s="36" t="s">
        <v>90</v>
      </c>
      <c r="B53" s="7" t="s">
        <v>91</v>
      </c>
      <c r="C53" s="8" t="s">
        <v>85</v>
      </c>
      <c r="D53" s="37" t="s">
        <v>92</v>
      </c>
      <c r="E53" s="5">
        <f>SUM(E55:E56)</f>
        <v>7527600</v>
      </c>
      <c r="F53" s="6">
        <f>SUM(F55:F56)</f>
        <v>6162000</v>
      </c>
      <c r="G53" s="6">
        <f t="shared" ref="G53:M53" si="33">SUM(G55:G56)</f>
        <v>4726000</v>
      </c>
      <c r="H53" s="21">
        <f t="shared" si="33"/>
        <v>4293471</v>
      </c>
      <c r="I53" s="22">
        <f t="shared" si="1"/>
        <v>90.847884045704603</v>
      </c>
      <c r="J53" s="25">
        <f t="shared" si="2"/>
        <v>69.676582278481021</v>
      </c>
      <c r="K53" s="21">
        <f t="shared" si="33"/>
        <v>342000</v>
      </c>
      <c r="L53" s="21">
        <f t="shared" si="33"/>
        <v>342000</v>
      </c>
      <c r="M53" s="21">
        <f t="shared" si="33"/>
        <v>247689</v>
      </c>
      <c r="N53" s="25">
        <f t="shared" si="3"/>
        <v>72.423684210526318</v>
      </c>
      <c r="O53" s="26">
        <f t="shared" si="4"/>
        <v>6504000</v>
      </c>
      <c r="P53" s="5">
        <f t="shared" si="5"/>
        <v>4541160</v>
      </c>
      <c r="Q53" s="56">
        <f t="shared" si="6"/>
        <v>69.821033210332104</v>
      </c>
    </row>
    <row r="54" spans="1:17" ht="13.5">
      <c r="A54" s="36"/>
      <c r="B54" s="7"/>
      <c r="C54" s="8"/>
      <c r="D54" s="45" t="s">
        <v>70</v>
      </c>
      <c r="E54" s="31">
        <f t="shared" si="23"/>
        <v>0</v>
      </c>
      <c r="F54" s="6"/>
      <c r="G54" s="6"/>
      <c r="H54" s="21"/>
      <c r="I54" s="22"/>
      <c r="J54" s="25"/>
      <c r="K54" s="61"/>
      <c r="L54" s="21"/>
      <c r="M54" s="21"/>
      <c r="N54" s="25"/>
      <c r="O54" s="26">
        <f t="shared" si="4"/>
        <v>0</v>
      </c>
      <c r="P54" s="5"/>
      <c r="Q54" s="56"/>
    </row>
    <row r="55" spans="1:17" ht="22.5" hidden="1" customHeight="1">
      <c r="A55" s="36"/>
      <c r="B55" s="7"/>
      <c r="C55" s="8"/>
      <c r="D55" s="46" t="s">
        <v>287</v>
      </c>
      <c r="E55" s="31"/>
      <c r="F55" s="6"/>
      <c r="G55" s="6"/>
      <c r="H55" s="21"/>
      <c r="I55" s="22" t="e">
        <f t="shared" si="1"/>
        <v>#DIV/0!</v>
      </c>
      <c r="J55" s="25" t="e">
        <f t="shared" si="2"/>
        <v>#DIV/0!</v>
      </c>
      <c r="K55" s="61"/>
      <c r="L55" s="21"/>
      <c r="M55" s="21"/>
      <c r="N55" s="25"/>
      <c r="O55" s="26">
        <f t="shared" si="4"/>
        <v>0</v>
      </c>
      <c r="P55" s="5">
        <f t="shared" si="5"/>
        <v>0</v>
      </c>
      <c r="Q55" s="56" t="e">
        <f t="shared" si="6"/>
        <v>#DIV/0!</v>
      </c>
    </row>
    <row r="56" spans="1:17" ht="19.5" customHeight="1">
      <c r="A56" s="36"/>
      <c r="B56" s="7"/>
      <c r="C56" s="8"/>
      <c r="D56" s="46" t="s">
        <v>94</v>
      </c>
      <c r="E56" s="5">
        <v>7527600</v>
      </c>
      <c r="F56" s="6">
        <v>6162000</v>
      </c>
      <c r="G56" s="6">
        <v>4726000</v>
      </c>
      <c r="H56" s="21">
        <v>4293471</v>
      </c>
      <c r="I56" s="22">
        <f t="shared" si="1"/>
        <v>90.847884045704603</v>
      </c>
      <c r="J56" s="25">
        <f t="shared" si="2"/>
        <v>69.676582278481021</v>
      </c>
      <c r="K56" s="61">
        <v>342000</v>
      </c>
      <c r="L56" s="21">
        <v>342000</v>
      </c>
      <c r="M56" s="21">
        <v>247689</v>
      </c>
      <c r="N56" s="25">
        <f t="shared" si="3"/>
        <v>72.423684210526318</v>
      </c>
      <c r="O56" s="26">
        <f t="shared" si="4"/>
        <v>6504000</v>
      </c>
      <c r="P56" s="5">
        <f t="shared" si="5"/>
        <v>4541160</v>
      </c>
      <c r="Q56" s="56">
        <f t="shared" si="6"/>
        <v>69.821033210332104</v>
      </c>
    </row>
    <row r="57" spans="1:17" ht="19.5" customHeight="1">
      <c r="A57" s="36" t="s">
        <v>95</v>
      </c>
      <c r="B57" s="7" t="s">
        <v>96</v>
      </c>
      <c r="C57" s="8" t="s">
        <v>85</v>
      </c>
      <c r="D57" s="37" t="s">
        <v>97</v>
      </c>
      <c r="E57" s="27">
        <v>58000</v>
      </c>
      <c r="F57" s="6">
        <v>58000</v>
      </c>
      <c r="G57" s="6">
        <v>45300</v>
      </c>
      <c r="H57" s="21">
        <v>32580</v>
      </c>
      <c r="I57" s="22">
        <f t="shared" si="1"/>
        <v>71.920529801324506</v>
      </c>
      <c r="J57" s="25">
        <f t="shared" si="2"/>
        <v>56.172413793103445</v>
      </c>
      <c r="K57" s="61"/>
      <c r="L57" s="21">
        <v>0</v>
      </c>
      <c r="M57" s="21">
        <v>0</v>
      </c>
      <c r="N57" s="25"/>
      <c r="O57" s="61">
        <f t="shared" si="4"/>
        <v>58000</v>
      </c>
      <c r="P57" s="6">
        <f t="shared" si="5"/>
        <v>32580</v>
      </c>
      <c r="Q57" s="68">
        <f t="shared" si="6"/>
        <v>56.172413793103445</v>
      </c>
    </row>
    <row r="58" spans="1:17" ht="25.5">
      <c r="A58" s="36" t="s">
        <v>326</v>
      </c>
      <c r="B58" s="7" t="s">
        <v>288</v>
      </c>
      <c r="C58" s="8" t="s">
        <v>85</v>
      </c>
      <c r="D58" s="39" t="s">
        <v>289</v>
      </c>
      <c r="E58" s="5">
        <f>SUM(E60:E63)</f>
        <v>0</v>
      </c>
      <c r="F58" s="6">
        <f>SUM(F60:F63)</f>
        <v>1515600</v>
      </c>
      <c r="G58" s="6">
        <f>SUM(G60:G63)</f>
        <v>1229300</v>
      </c>
      <c r="H58" s="6">
        <f>SUM(H60:H63)</f>
        <v>424609</v>
      </c>
      <c r="I58" s="22">
        <f>H58/G58*100</f>
        <v>34.540714227609207</v>
      </c>
      <c r="J58" s="25">
        <f>H58/F58*100</f>
        <v>28.015901293217212</v>
      </c>
      <c r="K58" s="6">
        <f t="shared" ref="K58:M58" si="34">SUM(K60:K63)</f>
        <v>0</v>
      </c>
      <c r="L58" s="6">
        <f t="shared" si="34"/>
        <v>1467750</v>
      </c>
      <c r="M58" s="6">
        <f t="shared" si="34"/>
        <v>140150</v>
      </c>
      <c r="N58" s="25">
        <f t="shared" si="3"/>
        <v>9.5486288536876174</v>
      </c>
      <c r="O58" s="61">
        <f t="shared" ref="O58" si="35">F58+L58</f>
        <v>2983350</v>
      </c>
      <c r="P58" s="6">
        <f>H58+M58</f>
        <v>564759</v>
      </c>
      <c r="Q58" s="68">
        <f t="shared" ref="Q58" si="36">P58/O58*100</f>
        <v>18.930363517522249</v>
      </c>
    </row>
    <row r="59" spans="1:17" ht="13.5">
      <c r="A59" s="36"/>
      <c r="B59" s="7"/>
      <c r="C59" s="8"/>
      <c r="D59" s="45" t="s">
        <v>70</v>
      </c>
      <c r="E59" s="27"/>
      <c r="F59" s="6"/>
      <c r="G59" s="6"/>
      <c r="H59" s="21"/>
      <c r="I59" s="22"/>
      <c r="J59" s="25"/>
      <c r="K59" s="61"/>
      <c r="L59" s="21"/>
      <c r="M59" s="21"/>
      <c r="N59" s="25"/>
      <c r="O59" s="61"/>
      <c r="P59" s="6"/>
      <c r="Q59" s="68"/>
    </row>
    <row r="60" spans="1:17" ht="38.25">
      <c r="A60" s="36"/>
      <c r="B60" s="7"/>
      <c r="C60" s="8"/>
      <c r="D60" s="46" t="s">
        <v>93</v>
      </c>
      <c r="E60" s="31"/>
      <c r="F60" s="6">
        <v>959600</v>
      </c>
      <c r="G60" s="6">
        <v>737100</v>
      </c>
      <c r="H60" s="85">
        <v>256400</v>
      </c>
      <c r="I60" s="22">
        <f t="shared" si="1"/>
        <v>34.78496811830145</v>
      </c>
      <c r="J60" s="25">
        <f t="shared" si="2"/>
        <v>26.719466444351813</v>
      </c>
      <c r="K60" s="61"/>
      <c r="L60" s="21"/>
      <c r="M60" s="21"/>
      <c r="N60" s="25"/>
      <c r="O60" s="61">
        <f t="shared" ref="O60:O63" si="37">F60+L60</f>
        <v>959600</v>
      </c>
      <c r="P60" s="6">
        <f t="shared" ref="P60:P63" si="38">H60+M60</f>
        <v>256400</v>
      </c>
      <c r="Q60" s="68">
        <f t="shared" ref="Q60:Q63" si="39">P60/O60*100</f>
        <v>26.719466444351813</v>
      </c>
    </row>
    <row r="61" spans="1:17" ht="25.5">
      <c r="A61" s="36"/>
      <c r="B61" s="7"/>
      <c r="C61" s="8"/>
      <c r="D61" s="46" t="s">
        <v>285</v>
      </c>
      <c r="E61" s="31"/>
      <c r="F61" s="6"/>
      <c r="G61" s="6"/>
      <c r="H61" s="85"/>
      <c r="I61" s="22"/>
      <c r="J61" s="25"/>
      <c r="K61" s="61"/>
      <c r="L61" s="21">
        <v>1206900</v>
      </c>
      <c r="M61" s="21"/>
      <c r="N61" s="25">
        <f t="shared" si="3"/>
        <v>0</v>
      </c>
      <c r="O61" s="61">
        <f t="shared" ref="O61" si="40">F61+L61</f>
        <v>1206900</v>
      </c>
      <c r="P61" s="6">
        <f t="shared" ref="P61" si="41">H61+M61</f>
        <v>0</v>
      </c>
      <c r="Q61" s="68">
        <f t="shared" ref="Q61" si="42">P61/O61*100</f>
        <v>0</v>
      </c>
    </row>
    <row r="62" spans="1:17">
      <c r="A62" s="36"/>
      <c r="B62" s="7"/>
      <c r="C62" s="8"/>
      <c r="D62" s="46" t="s">
        <v>287</v>
      </c>
      <c r="E62" s="31"/>
      <c r="F62" s="6"/>
      <c r="G62" s="6"/>
      <c r="H62" s="85"/>
      <c r="I62" s="22"/>
      <c r="J62" s="25"/>
      <c r="K62" s="61"/>
      <c r="L62" s="21">
        <v>140150</v>
      </c>
      <c r="M62" s="21">
        <v>140150</v>
      </c>
      <c r="N62" s="25">
        <f t="shared" si="3"/>
        <v>100</v>
      </c>
      <c r="O62" s="61">
        <f t="shared" ref="O62" si="43">F62+L62</f>
        <v>140150</v>
      </c>
      <c r="P62" s="6">
        <f t="shared" ref="P62" si="44">H62+M62</f>
        <v>140150</v>
      </c>
      <c r="Q62" s="68">
        <f t="shared" ref="Q62" si="45">P62/O62*100</f>
        <v>100</v>
      </c>
    </row>
    <row r="63" spans="1:17">
      <c r="A63" s="36"/>
      <c r="B63" s="7"/>
      <c r="C63" s="8"/>
      <c r="D63" s="46" t="s">
        <v>94</v>
      </c>
      <c r="E63" s="31"/>
      <c r="F63" s="6">
        <v>556000</v>
      </c>
      <c r="G63" s="6">
        <v>492200</v>
      </c>
      <c r="H63" s="85">
        <v>168209</v>
      </c>
      <c r="I63" s="22">
        <f t="shared" si="1"/>
        <v>34.174928890694837</v>
      </c>
      <c r="J63" s="25">
        <f t="shared" si="2"/>
        <v>30.25341726618705</v>
      </c>
      <c r="K63" s="61"/>
      <c r="L63" s="21">
        <v>120700</v>
      </c>
      <c r="M63" s="21"/>
      <c r="N63" s="25">
        <f t="shared" si="3"/>
        <v>0</v>
      </c>
      <c r="O63" s="61">
        <f t="shared" si="37"/>
        <v>676700</v>
      </c>
      <c r="P63" s="6">
        <f t="shared" si="38"/>
        <v>168209</v>
      </c>
      <c r="Q63" s="68">
        <f t="shared" si="39"/>
        <v>24.857248411408307</v>
      </c>
    </row>
    <row r="64" spans="1:17" ht="33.75" customHeight="1">
      <c r="A64" s="36" t="s">
        <v>98</v>
      </c>
      <c r="B64" s="7" t="s">
        <v>99</v>
      </c>
      <c r="C64" s="8" t="s">
        <v>20</v>
      </c>
      <c r="D64" s="37" t="s">
        <v>100</v>
      </c>
      <c r="E64" s="31">
        <v>214000</v>
      </c>
      <c r="F64" s="6">
        <v>214000</v>
      </c>
      <c r="G64" s="6">
        <v>168000</v>
      </c>
      <c r="H64" s="21">
        <v>122112</v>
      </c>
      <c r="I64" s="22">
        <f t="shared" si="1"/>
        <v>72.685714285714283</v>
      </c>
      <c r="J64" s="25">
        <f t="shared" si="2"/>
        <v>57.061682242990649</v>
      </c>
      <c r="K64" s="61"/>
      <c r="L64" s="21">
        <v>0</v>
      </c>
      <c r="M64" s="21">
        <v>0</v>
      </c>
      <c r="N64" s="25"/>
      <c r="O64" s="26">
        <f t="shared" si="4"/>
        <v>214000</v>
      </c>
      <c r="P64" s="5">
        <f t="shared" si="5"/>
        <v>122112</v>
      </c>
      <c r="Q64" s="56">
        <f t="shared" si="6"/>
        <v>57.061682242990649</v>
      </c>
    </row>
    <row r="65" spans="1:17" ht="33.75" customHeight="1">
      <c r="A65" s="36" t="s">
        <v>101</v>
      </c>
      <c r="B65" s="7" t="s">
        <v>102</v>
      </c>
      <c r="C65" s="8" t="s">
        <v>20</v>
      </c>
      <c r="D65" s="37" t="s">
        <v>103</v>
      </c>
      <c r="E65" s="31">
        <v>88000</v>
      </c>
      <c r="F65" s="6">
        <v>88000</v>
      </c>
      <c r="G65" s="6">
        <v>75000</v>
      </c>
      <c r="H65" s="21">
        <v>52418</v>
      </c>
      <c r="I65" s="22">
        <f t="shared" si="1"/>
        <v>69.890666666666661</v>
      </c>
      <c r="J65" s="25">
        <f t="shared" si="2"/>
        <v>59.565909090909088</v>
      </c>
      <c r="K65" s="61"/>
      <c r="L65" s="21">
        <v>0</v>
      </c>
      <c r="M65" s="21">
        <v>0</v>
      </c>
      <c r="N65" s="25"/>
      <c r="O65" s="26">
        <f t="shared" si="4"/>
        <v>88000</v>
      </c>
      <c r="P65" s="5">
        <f t="shared" si="5"/>
        <v>52418</v>
      </c>
      <c r="Q65" s="56">
        <f t="shared" si="6"/>
        <v>59.565909090909088</v>
      </c>
    </row>
    <row r="66" spans="1:17" ht="42" customHeight="1">
      <c r="A66" s="36" t="s">
        <v>104</v>
      </c>
      <c r="B66" s="12">
        <v>5062</v>
      </c>
      <c r="C66" s="13" t="s">
        <v>20</v>
      </c>
      <c r="D66" s="43" t="s">
        <v>105</v>
      </c>
      <c r="E66" s="31"/>
      <c r="F66" s="6">
        <v>169000</v>
      </c>
      <c r="G66" s="6">
        <v>169000</v>
      </c>
      <c r="H66" s="21">
        <v>70912</v>
      </c>
      <c r="I66" s="22">
        <f t="shared" si="1"/>
        <v>41.959763313609464</v>
      </c>
      <c r="J66" s="25">
        <f t="shared" si="2"/>
        <v>41.959763313609464</v>
      </c>
      <c r="K66" s="61"/>
      <c r="L66" s="21"/>
      <c r="M66" s="21"/>
      <c r="N66" s="25"/>
      <c r="O66" s="26">
        <f t="shared" si="4"/>
        <v>169000</v>
      </c>
      <c r="P66" s="5">
        <f t="shared" si="5"/>
        <v>70912</v>
      </c>
      <c r="Q66" s="56">
        <f t="shared" si="6"/>
        <v>41.959763313609464</v>
      </c>
    </row>
    <row r="67" spans="1:17" ht="45.75" customHeight="1">
      <c r="A67" s="36" t="s">
        <v>106</v>
      </c>
      <c r="B67" s="12">
        <v>9800</v>
      </c>
      <c r="C67" s="15" t="s">
        <v>48</v>
      </c>
      <c r="D67" s="43" t="s">
        <v>49</v>
      </c>
      <c r="E67" s="31"/>
      <c r="F67" s="6">
        <v>187100</v>
      </c>
      <c r="G67" s="6">
        <v>187100</v>
      </c>
      <c r="H67" s="21">
        <v>141100</v>
      </c>
      <c r="I67" s="22">
        <f t="shared" si="1"/>
        <v>75.414216996258688</v>
      </c>
      <c r="J67" s="25">
        <f t="shared" si="2"/>
        <v>75.414216996258688</v>
      </c>
      <c r="K67" s="61"/>
      <c r="L67" s="21"/>
      <c r="M67" s="21"/>
      <c r="N67" s="25"/>
      <c r="O67" s="26">
        <f t="shared" si="4"/>
        <v>187100</v>
      </c>
      <c r="P67" s="5">
        <f t="shared" si="5"/>
        <v>141100</v>
      </c>
      <c r="Q67" s="56">
        <f t="shared" si="6"/>
        <v>75.414216996258688</v>
      </c>
    </row>
    <row r="68" spans="1:17" ht="33" customHeight="1">
      <c r="A68" s="34" t="s">
        <v>107</v>
      </c>
      <c r="B68" s="3"/>
      <c r="C68" s="4"/>
      <c r="D68" s="35" t="s">
        <v>108</v>
      </c>
      <c r="E68" s="31">
        <f>E69</f>
        <v>6595600</v>
      </c>
      <c r="F68" s="6">
        <f t="shared" ref="F68:M68" si="46">F69</f>
        <v>8454000</v>
      </c>
      <c r="G68" s="6">
        <f t="shared" si="46"/>
        <v>6497900</v>
      </c>
      <c r="H68" s="21">
        <f t="shared" si="46"/>
        <v>5190498</v>
      </c>
      <c r="I68" s="22">
        <f t="shared" si="1"/>
        <v>79.879622647316822</v>
      </c>
      <c r="J68" s="25">
        <f t="shared" si="2"/>
        <v>61.396948190205826</v>
      </c>
      <c r="K68" s="61"/>
      <c r="L68" s="21">
        <f t="shared" si="46"/>
        <v>4681000</v>
      </c>
      <c r="M68" s="21">
        <f t="shared" si="46"/>
        <v>0</v>
      </c>
      <c r="N68" s="25"/>
      <c r="O68" s="26">
        <f t="shared" si="4"/>
        <v>13135000</v>
      </c>
      <c r="P68" s="5">
        <f t="shared" si="5"/>
        <v>5190498</v>
      </c>
      <c r="Q68" s="56">
        <f t="shared" si="6"/>
        <v>39.516543585839358</v>
      </c>
    </row>
    <row r="69" spans="1:17" ht="33" customHeight="1">
      <c r="A69" s="34" t="s">
        <v>109</v>
      </c>
      <c r="B69" s="3"/>
      <c r="C69" s="4"/>
      <c r="D69" s="35" t="s">
        <v>110</v>
      </c>
      <c r="E69" s="31">
        <f>E71+E76+E80+E82+E85</f>
        <v>6595600</v>
      </c>
      <c r="F69" s="21">
        <f t="shared" ref="F69:H69" si="47">F71+F76+F80+F82+F85+F83</f>
        <v>8454000</v>
      </c>
      <c r="G69" s="21">
        <f t="shared" si="47"/>
        <v>6497900</v>
      </c>
      <c r="H69" s="21">
        <f t="shared" si="47"/>
        <v>5190498</v>
      </c>
      <c r="I69" s="22">
        <f t="shared" si="1"/>
        <v>79.879622647316822</v>
      </c>
      <c r="J69" s="25">
        <f t="shared" si="2"/>
        <v>61.396948190205826</v>
      </c>
      <c r="K69" s="61"/>
      <c r="L69" s="21">
        <f>L71+L76+L80+L82+L85+L83</f>
        <v>4681000</v>
      </c>
      <c r="M69" s="21">
        <f>M71+M76+M80+M82+M85+M83</f>
        <v>0</v>
      </c>
      <c r="N69" s="25"/>
      <c r="O69" s="26">
        <f t="shared" si="4"/>
        <v>13135000</v>
      </c>
      <c r="P69" s="5">
        <f t="shared" si="5"/>
        <v>5190498</v>
      </c>
      <c r="Q69" s="56">
        <f t="shared" si="6"/>
        <v>39.516543585839358</v>
      </c>
    </row>
    <row r="70" spans="1:17" ht="25.5" hidden="1" customHeight="1">
      <c r="A70" s="36"/>
      <c r="B70" s="7"/>
      <c r="C70" s="9"/>
      <c r="D70" s="45"/>
      <c r="E70" s="31"/>
      <c r="F70" s="6"/>
      <c r="G70" s="6">
        <v>0</v>
      </c>
      <c r="H70" s="21"/>
      <c r="I70" s="22" t="e">
        <f t="shared" si="1"/>
        <v>#DIV/0!</v>
      </c>
      <c r="J70" s="25" t="e">
        <f t="shared" si="2"/>
        <v>#DIV/0!</v>
      </c>
      <c r="K70" s="61" t="e">
        <f>M70+#REF!</f>
        <v>#REF!</v>
      </c>
      <c r="L70" s="21">
        <v>0</v>
      </c>
      <c r="M70" s="21">
        <v>0</v>
      </c>
      <c r="N70" s="25" t="e">
        <f t="shared" si="3"/>
        <v>#DIV/0!</v>
      </c>
      <c r="O70" s="26">
        <f t="shared" si="4"/>
        <v>0</v>
      </c>
      <c r="P70" s="5">
        <f t="shared" si="5"/>
        <v>0</v>
      </c>
      <c r="Q70" s="56" t="e">
        <f t="shared" si="6"/>
        <v>#DIV/0!</v>
      </c>
    </row>
    <row r="71" spans="1:17" ht="45" customHeight="1">
      <c r="A71" s="36" t="s">
        <v>111</v>
      </c>
      <c r="B71" s="7" t="s">
        <v>112</v>
      </c>
      <c r="C71" s="8" t="s">
        <v>113</v>
      </c>
      <c r="D71" s="37" t="s">
        <v>312</v>
      </c>
      <c r="E71" s="75">
        <f t="shared" ref="E71:H71" si="48">SUM(E73:E75)</f>
        <v>3960000</v>
      </c>
      <c r="F71" s="21">
        <f t="shared" si="48"/>
        <v>4159900</v>
      </c>
      <c r="G71" s="21">
        <f t="shared" si="48"/>
        <v>2699900</v>
      </c>
      <c r="H71" s="21">
        <f t="shared" si="48"/>
        <v>1816662</v>
      </c>
      <c r="I71" s="22">
        <f t="shared" si="1"/>
        <v>67.286269861846733</v>
      </c>
      <c r="J71" s="25">
        <f t="shared" si="2"/>
        <v>43.670809394456597</v>
      </c>
      <c r="K71" s="61"/>
      <c r="L71" s="21">
        <f>SUM(L73:L75)</f>
        <v>181000</v>
      </c>
      <c r="M71" s="21">
        <f>SUM(M73:M75)</f>
        <v>0</v>
      </c>
      <c r="N71" s="25"/>
      <c r="O71" s="26">
        <f t="shared" si="4"/>
        <v>4340900</v>
      </c>
      <c r="P71" s="5">
        <f t="shared" si="5"/>
        <v>1816662</v>
      </c>
      <c r="Q71" s="56">
        <f t="shared" si="6"/>
        <v>41.849892879356815</v>
      </c>
    </row>
    <row r="72" spans="1:17" ht="22.5" customHeight="1">
      <c r="A72" s="36"/>
      <c r="B72" s="7"/>
      <c r="C72" s="8"/>
      <c r="D72" s="45" t="s">
        <v>130</v>
      </c>
      <c r="E72" s="31"/>
      <c r="F72" s="6"/>
      <c r="G72" s="6"/>
      <c r="H72" s="21"/>
      <c r="I72" s="22"/>
      <c r="J72" s="25"/>
      <c r="K72" s="61"/>
      <c r="L72" s="21"/>
      <c r="M72" s="21"/>
      <c r="N72" s="25"/>
      <c r="O72" s="26"/>
      <c r="P72" s="5"/>
      <c r="Q72" s="56"/>
    </row>
    <row r="73" spans="1:17" ht="30" customHeight="1">
      <c r="A73" s="36"/>
      <c r="B73" s="7"/>
      <c r="C73" s="8"/>
      <c r="D73" s="46" t="s">
        <v>311</v>
      </c>
      <c r="E73" s="31"/>
      <c r="F73" s="6"/>
      <c r="G73" s="6"/>
      <c r="H73" s="21"/>
      <c r="I73" s="22"/>
      <c r="J73" s="25"/>
      <c r="K73" s="61"/>
      <c r="L73" s="21">
        <v>181000</v>
      </c>
      <c r="M73" s="21"/>
      <c r="N73" s="25"/>
      <c r="O73" s="26">
        <f t="shared" ref="O73" si="49">F73+L73</f>
        <v>181000</v>
      </c>
      <c r="P73" s="5">
        <f t="shared" ref="P73" si="50">H73+M73</f>
        <v>0</v>
      </c>
      <c r="Q73" s="56">
        <f t="shared" ref="Q73" si="51">P73/O73*100</f>
        <v>0</v>
      </c>
    </row>
    <row r="74" spans="1:17" ht="30" customHeight="1">
      <c r="A74" s="36"/>
      <c r="B74" s="7"/>
      <c r="C74" s="8"/>
      <c r="D74" s="46" t="s">
        <v>327</v>
      </c>
      <c r="E74" s="31"/>
      <c r="F74" s="6">
        <v>199900</v>
      </c>
      <c r="G74" s="6">
        <v>199900</v>
      </c>
      <c r="H74" s="21"/>
      <c r="I74" s="22">
        <f t="shared" ref="I74" si="52">H74/G74*100</f>
        <v>0</v>
      </c>
      <c r="J74" s="25">
        <f t="shared" ref="J74" si="53">H74/F74*100</f>
        <v>0</v>
      </c>
      <c r="K74" s="61"/>
      <c r="L74" s="21"/>
      <c r="M74" s="21"/>
      <c r="N74" s="25"/>
      <c r="O74" s="26">
        <f t="shared" ref="O74" si="54">F74+L74</f>
        <v>199900</v>
      </c>
      <c r="P74" s="5">
        <f t="shared" ref="P74" si="55">H74+M74</f>
        <v>0</v>
      </c>
      <c r="Q74" s="56">
        <f t="shared" ref="Q74" si="56">P74/O74*100</f>
        <v>0</v>
      </c>
    </row>
    <row r="75" spans="1:17" ht="24.75" customHeight="1">
      <c r="A75" s="36"/>
      <c r="B75" s="7"/>
      <c r="C75" s="9"/>
      <c r="D75" s="46" t="s">
        <v>293</v>
      </c>
      <c r="E75" s="31">
        <v>3960000</v>
      </c>
      <c r="F75" s="6">
        <v>3960000</v>
      </c>
      <c r="G75" s="6">
        <v>2500000</v>
      </c>
      <c r="H75" s="21">
        <v>1816662</v>
      </c>
      <c r="I75" s="22">
        <f t="shared" si="1"/>
        <v>72.666480000000007</v>
      </c>
      <c r="J75" s="25">
        <f t="shared" si="2"/>
        <v>45.87530303030303</v>
      </c>
      <c r="K75" s="61"/>
      <c r="L75" s="21">
        <v>0</v>
      </c>
      <c r="M75" s="21">
        <v>0</v>
      </c>
      <c r="N75" s="25"/>
      <c r="O75" s="26">
        <f t="shared" si="4"/>
        <v>3960000</v>
      </c>
      <c r="P75" s="5">
        <f t="shared" si="5"/>
        <v>1816662</v>
      </c>
      <c r="Q75" s="56">
        <f t="shared" si="6"/>
        <v>45.87530303030303</v>
      </c>
    </row>
    <row r="76" spans="1:17" ht="32.25" customHeight="1">
      <c r="A76" s="36" t="s">
        <v>114</v>
      </c>
      <c r="B76" s="7" t="s">
        <v>115</v>
      </c>
      <c r="C76" s="8" t="s">
        <v>116</v>
      </c>
      <c r="D76" s="37" t="s">
        <v>117</v>
      </c>
      <c r="E76" s="5">
        <f>SUM(E78:E79)</f>
        <v>1985600</v>
      </c>
      <c r="F76" s="6">
        <f>SUM(F78:F79)</f>
        <v>2455600</v>
      </c>
      <c r="G76" s="6">
        <f t="shared" ref="G76:H76" si="57">SUM(G78:G79)</f>
        <v>1959500</v>
      </c>
      <c r="H76" s="6">
        <f t="shared" si="57"/>
        <v>1861481</v>
      </c>
      <c r="I76" s="22">
        <f t="shared" si="1"/>
        <v>94.997754529216635</v>
      </c>
      <c r="J76" s="25">
        <f t="shared" si="2"/>
        <v>75.8055465059456</v>
      </c>
      <c r="K76" s="61"/>
      <c r="L76" s="21">
        <v>0</v>
      </c>
      <c r="M76" s="21">
        <v>0</v>
      </c>
      <c r="N76" s="25"/>
      <c r="O76" s="26">
        <f t="shared" si="4"/>
        <v>2455600</v>
      </c>
      <c r="P76" s="5">
        <f t="shared" si="5"/>
        <v>1861481</v>
      </c>
      <c r="Q76" s="56">
        <f t="shared" si="6"/>
        <v>75.8055465059456</v>
      </c>
    </row>
    <row r="77" spans="1:17" ht="20.25" customHeight="1">
      <c r="A77" s="36"/>
      <c r="B77" s="7"/>
      <c r="C77" s="8"/>
      <c r="D77" s="45" t="s">
        <v>130</v>
      </c>
      <c r="E77" s="31"/>
      <c r="F77" s="6"/>
      <c r="G77" s="6"/>
      <c r="H77" s="21"/>
      <c r="I77" s="22"/>
      <c r="J77" s="25"/>
      <c r="K77" s="61"/>
      <c r="L77" s="21"/>
      <c r="M77" s="21"/>
      <c r="N77" s="25"/>
      <c r="O77" s="26"/>
      <c r="P77" s="5"/>
      <c r="Q77" s="56"/>
    </row>
    <row r="78" spans="1:17" ht="82.5" customHeight="1">
      <c r="A78" s="36"/>
      <c r="B78" s="7"/>
      <c r="C78" s="8"/>
      <c r="D78" s="46" t="s">
        <v>292</v>
      </c>
      <c r="E78" s="31">
        <v>1985600</v>
      </c>
      <c r="F78" s="6">
        <v>1985600</v>
      </c>
      <c r="G78" s="6">
        <v>1489500</v>
      </c>
      <c r="H78" s="21">
        <v>1489500</v>
      </c>
      <c r="I78" s="22">
        <f t="shared" si="1"/>
        <v>100</v>
      </c>
      <c r="J78" s="25">
        <f t="shared" si="2"/>
        <v>75.015108783239327</v>
      </c>
      <c r="K78" s="61"/>
      <c r="L78" s="21"/>
      <c r="M78" s="21"/>
      <c r="N78" s="25"/>
      <c r="O78" s="26">
        <f t="shared" si="4"/>
        <v>1985600</v>
      </c>
      <c r="P78" s="5">
        <f t="shared" si="5"/>
        <v>1489500</v>
      </c>
      <c r="Q78" s="56">
        <f t="shared" si="6"/>
        <v>75.015108783239327</v>
      </c>
    </row>
    <row r="79" spans="1:17" ht="24.75" customHeight="1">
      <c r="A79" s="36"/>
      <c r="B79" s="7"/>
      <c r="C79" s="8"/>
      <c r="D79" s="46" t="s">
        <v>293</v>
      </c>
      <c r="E79" s="69"/>
      <c r="F79" s="6">
        <v>470000</v>
      </c>
      <c r="G79" s="6">
        <v>470000</v>
      </c>
      <c r="H79" s="21">
        <v>371981</v>
      </c>
      <c r="I79" s="22">
        <f t="shared" ref="I79" si="58">H79/G79*100</f>
        <v>79.144893617021268</v>
      </c>
      <c r="J79" s="25">
        <f t="shared" ref="J79" si="59">H79/F79*100</f>
        <v>79.144893617021268</v>
      </c>
      <c r="K79" s="61"/>
      <c r="L79" s="21"/>
      <c r="M79" s="21"/>
      <c r="N79" s="25"/>
      <c r="O79" s="26"/>
      <c r="P79" s="5"/>
      <c r="Q79" s="56"/>
    </row>
    <row r="80" spans="1:17" ht="32.25" customHeight="1">
      <c r="A80" s="36" t="s">
        <v>118</v>
      </c>
      <c r="B80" s="7" t="s">
        <v>119</v>
      </c>
      <c r="C80" s="8" t="s">
        <v>116</v>
      </c>
      <c r="D80" s="37" t="s">
        <v>120</v>
      </c>
      <c r="E80" s="5">
        <f>E81</f>
        <v>650000</v>
      </c>
      <c r="F80" s="6">
        <f>F81</f>
        <v>650000</v>
      </c>
      <c r="G80" s="6">
        <f>G81</f>
        <v>650000</v>
      </c>
      <c r="H80" s="21">
        <f>H81</f>
        <v>649998</v>
      </c>
      <c r="I80" s="22">
        <f t="shared" si="1"/>
        <v>99.999692307692314</v>
      </c>
      <c r="J80" s="25">
        <f t="shared" si="2"/>
        <v>99.999692307692314</v>
      </c>
      <c r="K80" s="61"/>
      <c r="L80" s="21">
        <v>0</v>
      </c>
      <c r="M80" s="21">
        <v>0</v>
      </c>
      <c r="N80" s="25"/>
      <c r="O80" s="26">
        <f t="shared" si="4"/>
        <v>650000</v>
      </c>
      <c r="P80" s="5">
        <f t="shared" si="5"/>
        <v>649998</v>
      </c>
      <c r="Q80" s="56">
        <f t="shared" si="6"/>
        <v>99.999692307692314</v>
      </c>
    </row>
    <row r="81" spans="1:17" ht="67.5" customHeight="1">
      <c r="A81" s="36"/>
      <c r="B81" s="7"/>
      <c r="C81" s="8"/>
      <c r="D81" s="46" t="s">
        <v>121</v>
      </c>
      <c r="E81" s="31">
        <v>650000</v>
      </c>
      <c r="F81" s="6">
        <v>650000</v>
      </c>
      <c r="G81" s="6">
        <v>650000</v>
      </c>
      <c r="H81" s="21">
        <v>649998</v>
      </c>
      <c r="I81" s="22">
        <f t="shared" si="1"/>
        <v>99.999692307692314</v>
      </c>
      <c r="J81" s="25">
        <f t="shared" si="2"/>
        <v>99.999692307692314</v>
      </c>
      <c r="K81" s="61"/>
      <c r="L81" s="21"/>
      <c r="M81" s="21"/>
      <c r="N81" s="25"/>
      <c r="O81" s="26">
        <f t="shared" si="4"/>
        <v>650000</v>
      </c>
      <c r="P81" s="5">
        <f t="shared" si="5"/>
        <v>649998</v>
      </c>
      <c r="Q81" s="56">
        <f t="shared" si="6"/>
        <v>99.999692307692314</v>
      </c>
    </row>
    <row r="82" spans="1:17" ht="30" customHeight="1">
      <c r="A82" s="36" t="s">
        <v>122</v>
      </c>
      <c r="B82" s="12">
        <v>2152</v>
      </c>
      <c r="C82" s="15" t="s">
        <v>116</v>
      </c>
      <c r="D82" s="47" t="s">
        <v>123</v>
      </c>
      <c r="E82" s="5"/>
      <c r="F82" s="6">
        <v>1116000</v>
      </c>
      <c r="G82" s="6">
        <v>1116000</v>
      </c>
      <c r="H82" s="21">
        <v>789857</v>
      </c>
      <c r="I82" s="22">
        <f t="shared" si="1"/>
        <v>70.775716845878136</v>
      </c>
      <c r="J82" s="25">
        <f>H82/F82*100</f>
        <v>70.775716845878136</v>
      </c>
      <c r="K82" s="61"/>
      <c r="L82" s="21"/>
      <c r="M82" s="21"/>
      <c r="N82" s="25"/>
      <c r="O82" s="26">
        <f>F82+L82</f>
        <v>1116000</v>
      </c>
      <c r="P82" s="5">
        <f t="shared" si="5"/>
        <v>789857</v>
      </c>
      <c r="Q82" s="56">
        <f t="shared" si="6"/>
        <v>70.775716845878136</v>
      </c>
    </row>
    <row r="83" spans="1:17" ht="52.5" customHeight="1">
      <c r="A83" s="7" t="s">
        <v>313</v>
      </c>
      <c r="B83" s="76" t="s">
        <v>314</v>
      </c>
      <c r="C83" s="77" t="s">
        <v>23</v>
      </c>
      <c r="D83" s="74" t="s">
        <v>315</v>
      </c>
      <c r="E83" s="69">
        <f>E84</f>
        <v>0</v>
      </c>
      <c r="F83" s="6">
        <f>F84</f>
        <v>0</v>
      </c>
      <c r="G83" s="69">
        <f t="shared" ref="G83:H83" si="60">G84</f>
        <v>0</v>
      </c>
      <c r="H83" s="69">
        <f t="shared" si="60"/>
        <v>0</v>
      </c>
      <c r="I83" s="22"/>
      <c r="J83" s="25"/>
      <c r="K83" s="69">
        <f t="shared" ref="K83" si="61">K84</f>
        <v>0</v>
      </c>
      <c r="L83" s="69">
        <f t="shared" ref="L83" si="62">L84</f>
        <v>4500000</v>
      </c>
      <c r="M83" s="69">
        <f t="shared" ref="M83" si="63">M84</f>
        <v>0</v>
      </c>
      <c r="N83" s="25"/>
      <c r="O83" s="26">
        <f>F83+L83</f>
        <v>4500000</v>
      </c>
      <c r="P83" s="5">
        <f t="shared" ref="P83:P84" si="64">H83+M83</f>
        <v>0</v>
      </c>
      <c r="Q83" s="56">
        <f t="shared" ref="Q83:Q84" si="65">P83/O83*100</f>
        <v>0</v>
      </c>
    </row>
    <row r="84" spans="1:17" ht="84" customHeight="1">
      <c r="A84" s="7"/>
      <c r="B84" s="76"/>
      <c r="C84" s="77"/>
      <c r="D84" s="78" t="s">
        <v>316</v>
      </c>
      <c r="E84" s="69"/>
      <c r="F84" s="6"/>
      <c r="G84" s="6"/>
      <c r="H84" s="21"/>
      <c r="I84" s="22"/>
      <c r="J84" s="25"/>
      <c r="K84" s="61"/>
      <c r="L84" s="21">
        <v>4500000</v>
      </c>
      <c r="M84" s="21"/>
      <c r="N84" s="25"/>
      <c r="O84" s="26">
        <f>F84+L84</f>
        <v>4500000</v>
      </c>
      <c r="P84" s="5">
        <f t="shared" si="64"/>
        <v>0</v>
      </c>
      <c r="Q84" s="56">
        <f t="shared" si="65"/>
        <v>0</v>
      </c>
    </row>
    <row r="85" spans="1:17" ht="52.5" customHeight="1">
      <c r="A85" s="36" t="s">
        <v>124</v>
      </c>
      <c r="B85" s="12">
        <v>9800</v>
      </c>
      <c r="C85" s="15" t="s">
        <v>48</v>
      </c>
      <c r="D85" s="43" t="s">
        <v>49</v>
      </c>
      <c r="E85" s="31"/>
      <c r="F85" s="6">
        <v>72500</v>
      </c>
      <c r="G85" s="6">
        <v>72500</v>
      </c>
      <c r="H85" s="21">
        <v>72500</v>
      </c>
      <c r="I85" s="22">
        <f t="shared" si="1"/>
        <v>100</v>
      </c>
      <c r="J85" s="25">
        <f t="shared" si="2"/>
        <v>100</v>
      </c>
      <c r="K85" s="61"/>
      <c r="L85" s="21"/>
      <c r="M85" s="21"/>
      <c r="N85" s="25"/>
      <c r="O85" s="26">
        <f t="shared" si="4"/>
        <v>72500</v>
      </c>
      <c r="P85" s="5">
        <f t="shared" si="5"/>
        <v>72500</v>
      </c>
      <c r="Q85" s="56">
        <f t="shared" si="6"/>
        <v>100</v>
      </c>
    </row>
    <row r="86" spans="1:17" ht="38.25" customHeight="1">
      <c r="A86" s="34" t="s">
        <v>125</v>
      </c>
      <c r="B86" s="3"/>
      <c r="C86" s="4"/>
      <c r="D86" s="35" t="s">
        <v>126</v>
      </c>
      <c r="E86" s="31">
        <f>E87</f>
        <v>264862900</v>
      </c>
      <c r="F86" s="6">
        <f t="shared" ref="F86:M86" si="66">F87</f>
        <v>229214427</v>
      </c>
      <c r="G86" s="6">
        <f t="shared" si="66"/>
        <v>175681116</v>
      </c>
      <c r="H86" s="21">
        <f t="shared" si="66"/>
        <v>166649474</v>
      </c>
      <c r="I86" s="22">
        <f t="shared" si="1"/>
        <v>94.859070681222221</v>
      </c>
      <c r="J86" s="25">
        <f t="shared" si="2"/>
        <v>72.704618195782245</v>
      </c>
      <c r="K86" s="21">
        <f t="shared" si="66"/>
        <v>0</v>
      </c>
      <c r="L86" s="21">
        <f t="shared" si="66"/>
        <v>2304059.9699999997</v>
      </c>
      <c r="M86" s="21">
        <f t="shared" si="66"/>
        <v>709574.68</v>
      </c>
      <c r="N86" s="25">
        <f t="shared" si="3"/>
        <v>30.796710556105889</v>
      </c>
      <c r="O86" s="26">
        <f t="shared" si="4"/>
        <v>231518486.97</v>
      </c>
      <c r="P86" s="5">
        <f t="shared" si="5"/>
        <v>167359048.68000001</v>
      </c>
      <c r="Q86" s="56">
        <f t="shared" si="6"/>
        <v>72.287552873341937</v>
      </c>
    </row>
    <row r="87" spans="1:17" ht="36" customHeight="1">
      <c r="A87" s="34" t="s">
        <v>127</v>
      </c>
      <c r="B87" s="3"/>
      <c r="C87" s="4"/>
      <c r="D87" s="35" t="s">
        <v>128</v>
      </c>
      <c r="E87" s="5">
        <f>E88+E92+E97+E114+E119+E120+E121+E123+E127+E130+E96</f>
        <v>264862900</v>
      </c>
      <c r="F87" s="6">
        <f>F88+F92+F97+F114+F119+F120+F121+F123+F127+F130+F96</f>
        <v>229214427</v>
      </c>
      <c r="G87" s="6">
        <f t="shared" ref="G87:H87" si="67">G88+G92+G97+G114+G119+G120+G121+G123+G127+G130+G96</f>
        <v>175681116</v>
      </c>
      <c r="H87" s="6">
        <f t="shared" si="67"/>
        <v>166649474</v>
      </c>
      <c r="I87" s="22">
        <f t="shared" si="1"/>
        <v>94.859070681222221</v>
      </c>
      <c r="J87" s="25">
        <f t="shared" si="2"/>
        <v>72.704618195782245</v>
      </c>
      <c r="K87" s="6">
        <f t="shared" ref="K87" si="68">K88+K92+K97+K114+K119+K120+K121+K123+K127+K130+K96</f>
        <v>0</v>
      </c>
      <c r="L87" s="6">
        <f>L88+L92+L97+L114+L119+L120+L121+L123+L127+L130+L96+L125+L128</f>
        <v>2304059.9699999997</v>
      </c>
      <c r="M87" s="6">
        <f>M88+M92+M97+M114+M119+M120+M121+M123+M127+M130+M96+M125+M128</f>
        <v>709574.68</v>
      </c>
      <c r="N87" s="25">
        <f t="shared" si="3"/>
        <v>30.796710556105889</v>
      </c>
      <c r="O87" s="26">
        <f t="shared" si="4"/>
        <v>231518486.97</v>
      </c>
      <c r="P87" s="5">
        <f t="shared" si="5"/>
        <v>167359048.68000001</v>
      </c>
      <c r="Q87" s="56">
        <f t="shared" si="6"/>
        <v>72.287552873341937</v>
      </c>
    </row>
    <row r="88" spans="1:17" ht="222.75" customHeight="1">
      <c r="A88" s="36"/>
      <c r="B88" s="7"/>
      <c r="C88" s="9"/>
      <c r="D88" s="46" t="s">
        <v>129</v>
      </c>
      <c r="E88" s="5">
        <f>SUM(E90:E91)</f>
        <v>69182000</v>
      </c>
      <c r="F88" s="6">
        <f>SUM(F90:F91)</f>
        <v>29223827</v>
      </c>
      <c r="G88" s="6">
        <f>SUM(G90:G91)</f>
        <v>29150299</v>
      </c>
      <c r="H88" s="6">
        <f>SUM(H90:H91)</f>
        <v>28601137</v>
      </c>
      <c r="I88" s="22">
        <f t="shared" si="1"/>
        <v>98.116101656452997</v>
      </c>
      <c r="J88" s="25">
        <f t="shared" si="2"/>
        <v>97.869238686637445</v>
      </c>
      <c r="K88" s="61"/>
      <c r="L88" s="21">
        <v>0</v>
      </c>
      <c r="M88" s="21">
        <v>0</v>
      </c>
      <c r="N88" s="25"/>
      <c r="O88" s="26">
        <f t="shared" si="4"/>
        <v>29223827</v>
      </c>
      <c r="P88" s="5">
        <f t="shared" si="5"/>
        <v>28601137</v>
      </c>
      <c r="Q88" s="56">
        <f t="shared" si="6"/>
        <v>97.869238686637445</v>
      </c>
    </row>
    <row r="89" spans="1:17" ht="12.75" customHeight="1">
      <c r="A89" s="36"/>
      <c r="B89" s="7"/>
      <c r="C89" s="9"/>
      <c r="D89" s="45" t="s">
        <v>130</v>
      </c>
      <c r="E89" s="31"/>
      <c r="F89" s="6"/>
      <c r="G89" s="6"/>
      <c r="H89" s="21"/>
      <c r="I89" s="22"/>
      <c r="J89" s="25"/>
      <c r="K89" s="61"/>
      <c r="L89" s="21"/>
      <c r="M89" s="21"/>
      <c r="N89" s="25"/>
      <c r="O89" s="26">
        <f t="shared" si="4"/>
        <v>0</v>
      </c>
      <c r="P89" s="5">
        <f t="shared" si="5"/>
        <v>0</v>
      </c>
      <c r="Q89" s="56"/>
    </row>
    <row r="90" spans="1:17" ht="45.75" customHeight="1">
      <c r="A90" s="36" t="s">
        <v>131</v>
      </c>
      <c r="B90" s="7" t="s">
        <v>132</v>
      </c>
      <c r="C90" s="8" t="s">
        <v>133</v>
      </c>
      <c r="D90" s="37" t="s">
        <v>134</v>
      </c>
      <c r="E90" s="31">
        <v>12300000</v>
      </c>
      <c r="F90" s="6">
        <v>13370604</v>
      </c>
      <c r="G90" s="6">
        <v>13370604</v>
      </c>
      <c r="H90" s="21">
        <v>13370604</v>
      </c>
      <c r="I90" s="22">
        <f t="shared" si="1"/>
        <v>100</v>
      </c>
      <c r="J90" s="25">
        <f t="shared" si="2"/>
        <v>100</v>
      </c>
      <c r="K90" s="61"/>
      <c r="L90" s="21">
        <v>0</v>
      </c>
      <c r="M90" s="21">
        <v>0</v>
      </c>
      <c r="N90" s="25"/>
      <c r="O90" s="26">
        <f t="shared" si="4"/>
        <v>13370604</v>
      </c>
      <c r="P90" s="5">
        <f t="shared" si="5"/>
        <v>13370604</v>
      </c>
      <c r="Q90" s="56">
        <f t="shared" si="6"/>
        <v>100</v>
      </c>
    </row>
    <row r="91" spans="1:17" ht="32.25" customHeight="1">
      <c r="A91" s="36" t="s">
        <v>135</v>
      </c>
      <c r="B91" s="7" t="s">
        <v>136</v>
      </c>
      <c r="C91" s="8" t="s">
        <v>137</v>
      </c>
      <c r="D91" s="37" t="s">
        <v>138</v>
      </c>
      <c r="E91" s="31">
        <v>56882000</v>
      </c>
      <c r="F91" s="6">
        <v>15853223</v>
      </c>
      <c r="G91" s="6">
        <v>15779695</v>
      </c>
      <c r="H91" s="21">
        <v>15230533</v>
      </c>
      <c r="I91" s="22">
        <f t="shared" si="1"/>
        <v>96.519818665696647</v>
      </c>
      <c r="J91" s="25">
        <f t="shared" si="2"/>
        <v>96.072155169961334</v>
      </c>
      <c r="K91" s="61"/>
      <c r="L91" s="21">
        <v>0</v>
      </c>
      <c r="M91" s="21">
        <v>0</v>
      </c>
      <c r="N91" s="25"/>
      <c r="O91" s="26">
        <f t="shared" si="4"/>
        <v>15853223</v>
      </c>
      <c r="P91" s="5">
        <f t="shared" si="5"/>
        <v>15230533</v>
      </c>
      <c r="Q91" s="56">
        <f t="shared" si="6"/>
        <v>96.072155169961334</v>
      </c>
    </row>
    <row r="92" spans="1:17" ht="77.25" customHeight="1">
      <c r="A92" s="36"/>
      <c r="B92" s="7"/>
      <c r="C92" s="9"/>
      <c r="D92" s="46" t="s">
        <v>139</v>
      </c>
      <c r="E92" s="5">
        <f>SUM(E94:E95)</f>
        <v>6759900</v>
      </c>
      <c r="F92" s="6">
        <f>SUM(F94:F95)</f>
        <v>6759900</v>
      </c>
      <c r="G92" s="6">
        <f>SUM(G94:G95)</f>
        <v>3910217</v>
      </c>
      <c r="H92" s="6">
        <f>SUM(H94:H95)</f>
        <v>3572637</v>
      </c>
      <c r="I92" s="22">
        <f t="shared" si="1"/>
        <v>91.366719545232399</v>
      </c>
      <c r="J92" s="25">
        <f t="shared" si="2"/>
        <v>52.850441574579513</v>
      </c>
      <c r="K92" s="61"/>
      <c r="L92" s="21">
        <v>0</v>
      </c>
      <c r="M92" s="21">
        <v>0</v>
      </c>
      <c r="N92" s="25"/>
      <c r="O92" s="26">
        <f t="shared" si="4"/>
        <v>6759900</v>
      </c>
      <c r="P92" s="5">
        <f t="shared" si="5"/>
        <v>3572637</v>
      </c>
      <c r="Q92" s="56">
        <f t="shared" si="6"/>
        <v>52.850441574579513</v>
      </c>
    </row>
    <row r="93" spans="1:17" ht="16.5" customHeight="1">
      <c r="A93" s="36"/>
      <c r="B93" s="7"/>
      <c r="C93" s="9"/>
      <c r="D93" s="45" t="s">
        <v>130</v>
      </c>
      <c r="E93" s="31"/>
      <c r="F93" s="6"/>
      <c r="G93" s="6"/>
      <c r="H93" s="21"/>
      <c r="I93" s="22"/>
      <c r="J93" s="25"/>
      <c r="K93" s="61"/>
      <c r="L93" s="21"/>
      <c r="M93" s="21"/>
      <c r="N93" s="25"/>
      <c r="O93" s="26">
        <f t="shared" si="4"/>
        <v>0</v>
      </c>
      <c r="P93" s="5">
        <f t="shared" si="5"/>
        <v>0</v>
      </c>
      <c r="Q93" s="56"/>
    </row>
    <row r="94" spans="1:17" ht="59.25" customHeight="1">
      <c r="A94" s="36" t="s">
        <v>140</v>
      </c>
      <c r="B94" s="7" t="s">
        <v>141</v>
      </c>
      <c r="C94" s="8" t="s">
        <v>133</v>
      </c>
      <c r="D94" s="37" t="s">
        <v>142</v>
      </c>
      <c r="E94" s="31">
        <v>735000</v>
      </c>
      <c r="F94" s="6">
        <v>745600</v>
      </c>
      <c r="G94" s="6">
        <v>745600</v>
      </c>
      <c r="H94" s="21">
        <v>745600</v>
      </c>
      <c r="I94" s="22">
        <f t="shared" ref="I94:I160" si="69">H94/G94*100</f>
        <v>100</v>
      </c>
      <c r="J94" s="25">
        <f t="shared" ref="J94:J160" si="70">H94/F94*100</f>
        <v>100</v>
      </c>
      <c r="K94" s="61"/>
      <c r="L94" s="21">
        <v>0</v>
      </c>
      <c r="M94" s="21">
        <v>0</v>
      </c>
      <c r="N94" s="25"/>
      <c r="O94" s="26">
        <f t="shared" ref="O94:O160" si="71">F94+L94</f>
        <v>745600</v>
      </c>
      <c r="P94" s="5">
        <f t="shared" ref="P94:P160" si="72">H94+M94</f>
        <v>745600</v>
      </c>
      <c r="Q94" s="56">
        <f t="shared" ref="Q94:Q160" si="73">P94/O94*100</f>
        <v>100</v>
      </c>
    </row>
    <row r="95" spans="1:17" ht="43.5" customHeight="1">
      <c r="A95" s="36" t="s">
        <v>143</v>
      </c>
      <c r="B95" s="7" t="s">
        <v>144</v>
      </c>
      <c r="C95" s="8" t="s">
        <v>137</v>
      </c>
      <c r="D95" s="37" t="s">
        <v>145</v>
      </c>
      <c r="E95" s="31">
        <v>6024900</v>
      </c>
      <c r="F95" s="6">
        <v>6014300</v>
      </c>
      <c r="G95" s="6">
        <v>3164617</v>
      </c>
      <c r="H95" s="21">
        <v>2827037</v>
      </c>
      <c r="I95" s="22">
        <f t="shared" si="69"/>
        <v>89.332674380501658</v>
      </c>
      <c r="J95" s="25">
        <f t="shared" si="70"/>
        <v>47.005254144289445</v>
      </c>
      <c r="K95" s="61"/>
      <c r="L95" s="21">
        <v>0</v>
      </c>
      <c r="M95" s="21">
        <v>0</v>
      </c>
      <c r="N95" s="25"/>
      <c r="O95" s="26">
        <f t="shared" si="71"/>
        <v>6014300</v>
      </c>
      <c r="P95" s="5">
        <f t="shared" si="72"/>
        <v>2827037</v>
      </c>
      <c r="Q95" s="56">
        <f t="shared" si="73"/>
        <v>47.005254144289445</v>
      </c>
    </row>
    <row r="96" spans="1:17" ht="43.5" customHeight="1">
      <c r="A96" s="36" t="s">
        <v>294</v>
      </c>
      <c r="B96" s="7" t="s">
        <v>295</v>
      </c>
      <c r="C96" s="8" t="s">
        <v>296</v>
      </c>
      <c r="D96" s="39" t="s">
        <v>297</v>
      </c>
      <c r="E96" s="69"/>
      <c r="F96" s="6">
        <v>44700</v>
      </c>
      <c r="G96" s="6">
        <v>44700</v>
      </c>
      <c r="H96" s="21">
        <v>44700</v>
      </c>
      <c r="I96" s="22">
        <f t="shared" ref="I96" si="74">H96/G96*100</f>
        <v>100</v>
      </c>
      <c r="J96" s="25">
        <f t="shared" ref="J96" si="75">H96/F96*100</f>
        <v>100</v>
      </c>
      <c r="K96" s="61"/>
      <c r="L96" s="21"/>
      <c r="M96" s="21"/>
      <c r="N96" s="25"/>
      <c r="O96" s="26">
        <f t="shared" ref="O96" si="76">F96+L96</f>
        <v>44700</v>
      </c>
      <c r="P96" s="5">
        <f t="shared" ref="P96" si="77">H96+M96</f>
        <v>44700</v>
      </c>
      <c r="Q96" s="56">
        <f t="shared" ref="Q96" si="78">P96/O96*100</f>
        <v>100</v>
      </c>
    </row>
    <row r="97" spans="1:17" ht="204">
      <c r="A97" s="36"/>
      <c r="B97" s="7"/>
      <c r="C97" s="9"/>
      <c r="D97" s="46" t="s">
        <v>146</v>
      </c>
      <c r="E97" s="5">
        <f>SUM(E99:E113)</f>
        <v>185628700</v>
      </c>
      <c r="F97" s="6">
        <f>SUM(F99:F113)</f>
        <v>185628700</v>
      </c>
      <c r="G97" s="6">
        <f>SUM(G99:G113)</f>
        <v>135886200</v>
      </c>
      <c r="H97" s="6">
        <f>SUM(H99:H113)</f>
        <v>128861815</v>
      </c>
      <c r="I97" s="22">
        <f t="shared" si="69"/>
        <v>94.830685529509253</v>
      </c>
      <c r="J97" s="25">
        <f>H97/F97*100</f>
        <v>69.419122689540998</v>
      </c>
      <c r="K97" s="61"/>
      <c r="L97" s="21">
        <v>0</v>
      </c>
      <c r="M97" s="21">
        <v>0</v>
      </c>
      <c r="N97" s="25"/>
      <c r="O97" s="26">
        <f>F97+L97</f>
        <v>185628700</v>
      </c>
      <c r="P97" s="5">
        <f t="shared" si="72"/>
        <v>128861815</v>
      </c>
      <c r="Q97" s="56">
        <f t="shared" si="73"/>
        <v>69.419122689540998</v>
      </c>
    </row>
    <row r="98" spans="1:17" ht="13.5">
      <c r="A98" s="36"/>
      <c r="B98" s="7"/>
      <c r="C98" s="9"/>
      <c r="D98" s="45" t="s">
        <v>130</v>
      </c>
      <c r="E98" s="31"/>
      <c r="F98" s="6"/>
      <c r="G98" s="6"/>
      <c r="H98" s="21"/>
      <c r="I98" s="22"/>
      <c r="J98" s="25"/>
      <c r="K98" s="61"/>
      <c r="L98" s="21"/>
      <c r="M98" s="21"/>
      <c r="N98" s="25"/>
      <c r="O98" s="26">
        <f t="shared" si="71"/>
        <v>0</v>
      </c>
      <c r="P98" s="5">
        <f t="shared" si="72"/>
        <v>0</v>
      </c>
      <c r="Q98" s="56"/>
    </row>
    <row r="99" spans="1:17" ht="30.75" customHeight="1">
      <c r="A99" s="36" t="s">
        <v>147</v>
      </c>
      <c r="B99" s="7" t="s">
        <v>148</v>
      </c>
      <c r="C99" s="8" t="s">
        <v>60</v>
      </c>
      <c r="D99" s="37" t="s">
        <v>149</v>
      </c>
      <c r="E99" s="31">
        <v>1300000</v>
      </c>
      <c r="F99" s="6">
        <v>1300000</v>
      </c>
      <c r="G99" s="6">
        <v>972000</v>
      </c>
      <c r="H99" s="21">
        <v>734963</v>
      </c>
      <c r="I99" s="22">
        <f t="shared" si="69"/>
        <v>75.61347736625514</v>
      </c>
      <c r="J99" s="25">
        <f t="shared" si="70"/>
        <v>56.53561538461539</v>
      </c>
      <c r="K99" s="61"/>
      <c r="L99" s="21">
        <v>0</v>
      </c>
      <c r="M99" s="21">
        <v>0</v>
      </c>
      <c r="N99" s="25"/>
      <c r="O99" s="26">
        <f t="shared" si="71"/>
        <v>1300000</v>
      </c>
      <c r="P99" s="5">
        <f t="shared" si="72"/>
        <v>734963</v>
      </c>
      <c r="Q99" s="56">
        <f t="shared" si="73"/>
        <v>56.53561538461539</v>
      </c>
    </row>
    <row r="100" spans="1:17" ht="20.25" customHeight="1">
      <c r="A100" s="36" t="s">
        <v>150</v>
      </c>
      <c r="B100" s="7" t="s">
        <v>151</v>
      </c>
      <c r="C100" s="8" t="s">
        <v>60</v>
      </c>
      <c r="D100" s="37" t="s">
        <v>152</v>
      </c>
      <c r="E100" s="31">
        <v>200000</v>
      </c>
      <c r="F100" s="6">
        <v>200000</v>
      </c>
      <c r="G100" s="6">
        <v>144000</v>
      </c>
      <c r="H100" s="21">
        <v>89500</v>
      </c>
      <c r="I100" s="22">
        <f t="shared" si="69"/>
        <v>62.152777777777779</v>
      </c>
      <c r="J100" s="25">
        <f t="shared" si="70"/>
        <v>44.75</v>
      </c>
      <c r="K100" s="61"/>
      <c r="L100" s="21">
        <v>0</v>
      </c>
      <c r="M100" s="21">
        <v>0</v>
      </c>
      <c r="N100" s="25"/>
      <c r="O100" s="26">
        <f t="shared" si="71"/>
        <v>200000</v>
      </c>
      <c r="P100" s="5">
        <f t="shared" si="72"/>
        <v>89500</v>
      </c>
      <c r="Q100" s="56">
        <f t="shared" si="73"/>
        <v>44.75</v>
      </c>
    </row>
    <row r="101" spans="1:17" ht="20.25" customHeight="1">
      <c r="A101" s="36" t="s">
        <v>153</v>
      </c>
      <c r="B101" s="7" t="s">
        <v>154</v>
      </c>
      <c r="C101" s="8" t="s">
        <v>60</v>
      </c>
      <c r="D101" s="37" t="s">
        <v>155</v>
      </c>
      <c r="E101" s="31">
        <v>70458700</v>
      </c>
      <c r="F101" s="6">
        <v>63394169</v>
      </c>
      <c r="G101" s="6">
        <v>43168669</v>
      </c>
      <c r="H101" s="21">
        <v>40489987</v>
      </c>
      <c r="I101" s="22">
        <f t="shared" si="69"/>
        <v>93.794846906213394</v>
      </c>
      <c r="J101" s="25">
        <f t="shared" si="70"/>
        <v>63.870207053270157</v>
      </c>
      <c r="K101" s="61"/>
      <c r="L101" s="21">
        <v>0</v>
      </c>
      <c r="M101" s="21">
        <v>0</v>
      </c>
      <c r="N101" s="25"/>
      <c r="O101" s="26">
        <f t="shared" si="71"/>
        <v>63394169</v>
      </c>
      <c r="P101" s="5">
        <f t="shared" si="72"/>
        <v>40489987</v>
      </c>
      <c r="Q101" s="56">
        <f t="shared" si="73"/>
        <v>63.870207053270157</v>
      </c>
    </row>
    <row r="102" spans="1:17" ht="30.75" customHeight="1">
      <c r="A102" s="36" t="s">
        <v>156</v>
      </c>
      <c r="B102" s="7" t="s">
        <v>157</v>
      </c>
      <c r="C102" s="8" t="s">
        <v>60</v>
      </c>
      <c r="D102" s="37" t="s">
        <v>158</v>
      </c>
      <c r="E102" s="31">
        <v>7100000</v>
      </c>
      <c r="F102" s="6">
        <v>7100000</v>
      </c>
      <c r="G102" s="6">
        <v>5311000</v>
      </c>
      <c r="H102" s="21">
        <v>5127508</v>
      </c>
      <c r="I102" s="22">
        <f t="shared" si="69"/>
        <v>96.545057427979657</v>
      </c>
      <c r="J102" s="25">
        <f t="shared" si="70"/>
        <v>72.218422535211275</v>
      </c>
      <c r="K102" s="61"/>
      <c r="L102" s="21">
        <v>0</v>
      </c>
      <c r="M102" s="21">
        <v>0</v>
      </c>
      <c r="N102" s="25"/>
      <c r="O102" s="26">
        <f t="shared" si="71"/>
        <v>7100000</v>
      </c>
      <c r="P102" s="5">
        <f t="shared" si="72"/>
        <v>5127508</v>
      </c>
      <c r="Q102" s="56">
        <f t="shared" si="73"/>
        <v>72.218422535211275</v>
      </c>
    </row>
    <row r="103" spans="1:17" ht="21" customHeight="1">
      <c r="A103" s="36" t="s">
        <v>159</v>
      </c>
      <c r="B103" s="7" t="s">
        <v>160</v>
      </c>
      <c r="C103" s="8" t="s">
        <v>60</v>
      </c>
      <c r="D103" s="37" t="s">
        <v>161</v>
      </c>
      <c r="E103" s="31">
        <v>45000000</v>
      </c>
      <c r="F103" s="6">
        <v>45000000</v>
      </c>
      <c r="G103" s="6">
        <v>34086100</v>
      </c>
      <c r="H103" s="21">
        <v>33770937</v>
      </c>
      <c r="I103" s="22">
        <f t="shared" si="69"/>
        <v>99.075391435218464</v>
      </c>
      <c r="J103" s="25">
        <f t="shared" si="70"/>
        <v>75.046526666666665</v>
      </c>
      <c r="K103" s="61"/>
      <c r="L103" s="21">
        <v>0</v>
      </c>
      <c r="M103" s="21">
        <v>0</v>
      </c>
      <c r="N103" s="25"/>
      <c r="O103" s="26">
        <f t="shared" si="71"/>
        <v>45000000</v>
      </c>
      <c r="P103" s="5">
        <f t="shared" si="72"/>
        <v>33770937</v>
      </c>
      <c r="Q103" s="56">
        <f t="shared" si="73"/>
        <v>75.046526666666665</v>
      </c>
    </row>
    <row r="104" spans="1:17" ht="19.5" customHeight="1">
      <c r="A104" s="36" t="s">
        <v>162</v>
      </c>
      <c r="B104" s="7" t="s">
        <v>163</v>
      </c>
      <c r="C104" s="8" t="s">
        <v>60</v>
      </c>
      <c r="D104" s="37" t="s">
        <v>164</v>
      </c>
      <c r="E104" s="31">
        <v>1300000</v>
      </c>
      <c r="F104" s="6">
        <v>1300000</v>
      </c>
      <c r="G104" s="6">
        <v>973000</v>
      </c>
      <c r="H104" s="21">
        <v>668733</v>
      </c>
      <c r="I104" s="22">
        <f t="shared" si="69"/>
        <v>68.728982528263103</v>
      </c>
      <c r="J104" s="25">
        <f t="shared" si="70"/>
        <v>51.441000000000003</v>
      </c>
      <c r="K104" s="61"/>
      <c r="L104" s="21">
        <v>0</v>
      </c>
      <c r="M104" s="21">
        <v>0</v>
      </c>
      <c r="N104" s="25"/>
      <c r="O104" s="26">
        <f t="shared" si="71"/>
        <v>1300000</v>
      </c>
      <c r="P104" s="5">
        <f t="shared" si="72"/>
        <v>668733</v>
      </c>
      <c r="Q104" s="56">
        <f t="shared" si="73"/>
        <v>51.441000000000003</v>
      </c>
    </row>
    <row r="105" spans="1:17" ht="32.25" customHeight="1">
      <c r="A105" s="36" t="s">
        <v>165</v>
      </c>
      <c r="B105" s="7" t="s">
        <v>166</v>
      </c>
      <c r="C105" s="8" t="s">
        <v>60</v>
      </c>
      <c r="D105" s="37" t="s">
        <v>167</v>
      </c>
      <c r="E105" s="31">
        <v>9500000</v>
      </c>
      <c r="F105" s="6">
        <v>9500000</v>
      </c>
      <c r="G105" s="6">
        <v>7110000</v>
      </c>
      <c r="H105" s="21">
        <v>6344883</v>
      </c>
      <c r="I105" s="22">
        <f t="shared" si="69"/>
        <v>89.238860759493662</v>
      </c>
      <c r="J105" s="25">
        <f t="shared" si="70"/>
        <v>66.788242105263166</v>
      </c>
      <c r="K105" s="61"/>
      <c r="L105" s="21">
        <v>0</v>
      </c>
      <c r="M105" s="21">
        <v>0</v>
      </c>
      <c r="N105" s="25"/>
      <c r="O105" s="26">
        <f t="shared" si="71"/>
        <v>9500000</v>
      </c>
      <c r="P105" s="5">
        <f t="shared" si="72"/>
        <v>6344883</v>
      </c>
      <c r="Q105" s="56">
        <f t="shared" si="73"/>
        <v>66.788242105263166</v>
      </c>
    </row>
    <row r="106" spans="1:17" ht="32.25" customHeight="1">
      <c r="A106" s="36" t="s">
        <v>277</v>
      </c>
      <c r="B106" s="7" t="s">
        <v>278</v>
      </c>
      <c r="C106" s="8" t="s">
        <v>60</v>
      </c>
      <c r="D106" s="39" t="s">
        <v>279</v>
      </c>
      <c r="E106" s="31"/>
      <c r="F106" s="6">
        <v>25000</v>
      </c>
      <c r="G106" s="6">
        <v>16200</v>
      </c>
      <c r="H106" s="21">
        <v>6724</v>
      </c>
      <c r="I106" s="22">
        <f t="shared" si="69"/>
        <v>41.506172839506171</v>
      </c>
      <c r="J106" s="25">
        <f t="shared" si="70"/>
        <v>26.895999999999997</v>
      </c>
      <c r="K106" s="61"/>
      <c r="L106" s="21"/>
      <c r="M106" s="21"/>
      <c r="N106" s="25"/>
      <c r="O106" s="26">
        <f t="shared" ref="O106" si="79">F106+L106</f>
        <v>25000</v>
      </c>
      <c r="P106" s="5">
        <f t="shared" ref="P106" si="80">H106+M106</f>
        <v>6724</v>
      </c>
      <c r="Q106" s="56">
        <f t="shared" ref="Q106" si="81">P106/O106*100</f>
        <v>26.895999999999997</v>
      </c>
    </row>
    <row r="107" spans="1:17" ht="32.25" customHeight="1">
      <c r="A107" s="36" t="s">
        <v>168</v>
      </c>
      <c r="B107" s="7" t="s">
        <v>169</v>
      </c>
      <c r="C107" s="8" t="s">
        <v>67</v>
      </c>
      <c r="D107" s="37" t="s">
        <v>170</v>
      </c>
      <c r="E107" s="31">
        <v>33000000</v>
      </c>
      <c r="F107" s="6">
        <v>32930000</v>
      </c>
      <c r="G107" s="6">
        <v>23780000</v>
      </c>
      <c r="H107" s="21">
        <v>22553470</v>
      </c>
      <c r="I107" s="22">
        <f t="shared" si="69"/>
        <v>94.842178301093355</v>
      </c>
      <c r="J107" s="25">
        <f t="shared" si="70"/>
        <v>68.489128454297003</v>
      </c>
      <c r="K107" s="61"/>
      <c r="L107" s="21">
        <v>0</v>
      </c>
      <c r="M107" s="21">
        <v>0</v>
      </c>
      <c r="N107" s="25"/>
      <c r="O107" s="26">
        <f t="shared" si="71"/>
        <v>32930000</v>
      </c>
      <c r="P107" s="5">
        <f t="shared" si="72"/>
        <v>22553470</v>
      </c>
      <c r="Q107" s="56">
        <f t="shared" si="73"/>
        <v>68.489128454297003</v>
      </c>
    </row>
    <row r="108" spans="1:17" ht="63" customHeight="1">
      <c r="A108" s="36" t="s">
        <v>171</v>
      </c>
      <c r="B108" s="7" t="s">
        <v>172</v>
      </c>
      <c r="C108" s="8" t="s">
        <v>67</v>
      </c>
      <c r="D108" s="37" t="s">
        <v>173</v>
      </c>
      <c r="E108" s="31">
        <v>14500000</v>
      </c>
      <c r="F108" s="6">
        <v>14500200</v>
      </c>
      <c r="G108" s="6">
        <v>10663200</v>
      </c>
      <c r="H108" s="21">
        <v>10023500</v>
      </c>
      <c r="I108" s="22">
        <f t="shared" si="69"/>
        <v>94.000862780403622</v>
      </c>
      <c r="J108" s="25">
        <f t="shared" si="70"/>
        <v>69.126632736100191</v>
      </c>
      <c r="K108" s="61"/>
      <c r="L108" s="21">
        <v>0</v>
      </c>
      <c r="M108" s="21">
        <v>0</v>
      </c>
      <c r="N108" s="25"/>
      <c r="O108" s="26">
        <f t="shared" si="71"/>
        <v>14500200</v>
      </c>
      <c r="P108" s="5">
        <f t="shared" si="72"/>
        <v>10023500</v>
      </c>
      <c r="Q108" s="56">
        <f t="shared" si="73"/>
        <v>69.126632736100191</v>
      </c>
    </row>
    <row r="109" spans="1:17" ht="46.5" customHeight="1">
      <c r="A109" s="36" t="s">
        <v>174</v>
      </c>
      <c r="B109" s="7" t="s">
        <v>175</v>
      </c>
      <c r="C109" s="8" t="s">
        <v>67</v>
      </c>
      <c r="D109" s="37" t="s">
        <v>176</v>
      </c>
      <c r="E109" s="31">
        <v>2500000</v>
      </c>
      <c r="F109" s="6">
        <v>2500000</v>
      </c>
      <c r="G109" s="6">
        <v>1867500</v>
      </c>
      <c r="H109" s="21">
        <v>1326060</v>
      </c>
      <c r="I109" s="22">
        <f t="shared" si="69"/>
        <v>71.007228915662651</v>
      </c>
      <c r="J109" s="25">
        <f t="shared" si="70"/>
        <v>53.042400000000001</v>
      </c>
      <c r="K109" s="61"/>
      <c r="L109" s="21">
        <v>0</v>
      </c>
      <c r="M109" s="21">
        <v>0</v>
      </c>
      <c r="N109" s="25"/>
      <c r="O109" s="26">
        <f t="shared" si="71"/>
        <v>2500000</v>
      </c>
      <c r="P109" s="5">
        <f t="shared" si="72"/>
        <v>1326060</v>
      </c>
      <c r="Q109" s="56">
        <f t="shared" si="73"/>
        <v>53.042400000000001</v>
      </c>
    </row>
    <row r="110" spans="1:17" ht="59.25" customHeight="1">
      <c r="A110" s="36" t="s">
        <v>177</v>
      </c>
      <c r="B110" s="7" t="s">
        <v>178</v>
      </c>
      <c r="C110" s="8" t="s">
        <v>60</v>
      </c>
      <c r="D110" s="37" t="s">
        <v>179</v>
      </c>
      <c r="E110" s="31">
        <v>520000</v>
      </c>
      <c r="F110" s="6">
        <v>877131</v>
      </c>
      <c r="G110" s="6">
        <v>877131</v>
      </c>
      <c r="H110" s="21">
        <v>877131</v>
      </c>
      <c r="I110" s="22">
        <f t="shared" si="69"/>
        <v>100</v>
      </c>
      <c r="J110" s="25">
        <f t="shared" si="70"/>
        <v>100</v>
      </c>
      <c r="K110" s="61"/>
      <c r="L110" s="21">
        <v>0</v>
      </c>
      <c r="M110" s="21">
        <v>0</v>
      </c>
      <c r="N110" s="25"/>
      <c r="O110" s="26">
        <f t="shared" si="71"/>
        <v>877131</v>
      </c>
      <c r="P110" s="5">
        <f t="shared" si="72"/>
        <v>877131</v>
      </c>
      <c r="Q110" s="56">
        <f t="shared" si="73"/>
        <v>100</v>
      </c>
    </row>
    <row r="111" spans="1:17" ht="55.5" customHeight="1">
      <c r="A111" s="36" t="s">
        <v>180</v>
      </c>
      <c r="B111" s="7" t="s">
        <v>181</v>
      </c>
      <c r="C111" s="8" t="s">
        <v>67</v>
      </c>
      <c r="D111" s="37" t="s">
        <v>182</v>
      </c>
      <c r="E111" s="31">
        <v>250000</v>
      </c>
      <c r="F111" s="6">
        <v>250000</v>
      </c>
      <c r="G111" s="6">
        <v>187200</v>
      </c>
      <c r="H111" s="21">
        <v>139719</v>
      </c>
      <c r="I111" s="22">
        <f t="shared" si="69"/>
        <v>74.636217948717956</v>
      </c>
      <c r="J111" s="25">
        <f t="shared" si="70"/>
        <v>55.887600000000006</v>
      </c>
      <c r="K111" s="61"/>
      <c r="L111" s="21">
        <v>0</v>
      </c>
      <c r="M111" s="21">
        <v>0</v>
      </c>
      <c r="N111" s="25"/>
      <c r="O111" s="26">
        <f t="shared" si="71"/>
        <v>250000</v>
      </c>
      <c r="P111" s="5">
        <f t="shared" si="72"/>
        <v>139719</v>
      </c>
      <c r="Q111" s="56">
        <f t="shared" si="73"/>
        <v>55.887600000000006</v>
      </c>
    </row>
    <row r="112" spans="1:17" ht="156.75" customHeight="1">
      <c r="A112" s="36" t="s">
        <v>280</v>
      </c>
      <c r="B112" s="7" t="s">
        <v>281</v>
      </c>
      <c r="C112" s="8" t="s">
        <v>60</v>
      </c>
      <c r="D112" s="39" t="s">
        <v>300</v>
      </c>
      <c r="E112" s="31"/>
      <c r="F112" s="6">
        <v>45000</v>
      </c>
      <c r="G112" s="6">
        <v>30500</v>
      </c>
      <c r="H112" s="21">
        <v>9000</v>
      </c>
      <c r="I112" s="22">
        <f t="shared" si="69"/>
        <v>29.508196721311474</v>
      </c>
      <c r="J112" s="25">
        <f t="shared" si="70"/>
        <v>20</v>
      </c>
      <c r="K112" s="61"/>
      <c r="L112" s="21"/>
      <c r="M112" s="21"/>
      <c r="N112" s="25"/>
      <c r="O112" s="26">
        <f t="shared" si="71"/>
        <v>45000</v>
      </c>
      <c r="P112" s="5">
        <f t="shared" si="72"/>
        <v>9000</v>
      </c>
      <c r="Q112" s="56">
        <f t="shared" si="73"/>
        <v>20</v>
      </c>
    </row>
    <row r="113" spans="1:17" ht="46.5" customHeight="1">
      <c r="A113" s="36" t="s">
        <v>298</v>
      </c>
      <c r="B113" s="7" t="s">
        <v>299</v>
      </c>
      <c r="C113" s="8" t="s">
        <v>60</v>
      </c>
      <c r="D113" s="39" t="s">
        <v>301</v>
      </c>
      <c r="E113" s="69"/>
      <c r="F113" s="6">
        <v>6707200</v>
      </c>
      <c r="G113" s="6">
        <v>6699700</v>
      </c>
      <c r="H113" s="21">
        <v>6699700</v>
      </c>
      <c r="I113" s="22">
        <f t="shared" ref="I113" si="82">H113/G113*100</f>
        <v>100</v>
      </c>
      <c r="J113" s="25">
        <f t="shared" ref="J113" si="83">H113/F113*100</f>
        <v>99.888179866412216</v>
      </c>
      <c r="K113" s="61"/>
      <c r="L113" s="21"/>
      <c r="M113" s="21"/>
      <c r="N113" s="25"/>
      <c r="O113" s="26">
        <f t="shared" ref="O113" si="84">F113+L113</f>
        <v>6707200</v>
      </c>
      <c r="P113" s="5">
        <f t="shared" ref="P113" si="85">H113+M113</f>
        <v>6699700</v>
      </c>
      <c r="Q113" s="56">
        <f t="shared" ref="Q113" si="86">P113/O113*100</f>
        <v>99.888179866412216</v>
      </c>
    </row>
    <row r="114" spans="1:17" ht="174" customHeight="1">
      <c r="A114" s="36"/>
      <c r="B114" s="7"/>
      <c r="C114" s="8"/>
      <c r="D114" s="46" t="s">
        <v>183</v>
      </c>
      <c r="E114" s="5">
        <v>3015800</v>
      </c>
      <c r="F114" s="6">
        <f>F116</f>
        <v>3015800</v>
      </c>
      <c r="G114" s="6">
        <f>G116</f>
        <v>2209900</v>
      </c>
      <c r="H114" s="6">
        <f>H116</f>
        <v>1389439</v>
      </c>
      <c r="I114" s="22">
        <f t="shared" si="69"/>
        <v>62.873387936105708</v>
      </c>
      <c r="J114" s="25">
        <f t="shared" si="70"/>
        <v>46.071987532329729</v>
      </c>
      <c r="K114" s="61"/>
      <c r="L114" s="21"/>
      <c r="M114" s="21"/>
      <c r="N114" s="25"/>
      <c r="O114" s="26">
        <f t="shared" ref="O114" si="87">F114+L114</f>
        <v>3015800</v>
      </c>
      <c r="P114" s="5">
        <f t="shared" ref="P114" si="88">H114+M114</f>
        <v>1389439</v>
      </c>
      <c r="Q114" s="56">
        <f t="shared" ref="Q114" si="89">P114/O114*100</f>
        <v>46.071987532329729</v>
      </c>
    </row>
    <row r="115" spans="1:17" ht="15.75" customHeight="1">
      <c r="A115" s="36"/>
      <c r="B115" s="7"/>
      <c r="C115" s="8"/>
      <c r="D115" s="45" t="s">
        <v>130</v>
      </c>
      <c r="E115" s="31"/>
      <c r="F115" s="6"/>
      <c r="G115" s="6"/>
      <c r="H115" s="21"/>
      <c r="I115" s="22"/>
      <c r="J115" s="25"/>
      <c r="K115" s="61"/>
      <c r="L115" s="21"/>
      <c r="M115" s="21"/>
      <c r="N115" s="25"/>
      <c r="O115" s="26">
        <f t="shared" si="71"/>
        <v>0</v>
      </c>
      <c r="P115" s="5">
        <f t="shared" si="72"/>
        <v>0</v>
      </c>
      <c r="Q115" s="56"/>
    </row>
    <row r="116" spans="1:17" ht="140.25">
      <c r="A116" s="36" t="s">
        <v>184</v>
      </c>
      <c r="B116" s="7" t="s">
        <v>185</v>
      </c>
      <c r="C116" s="8" t="s">
        <v>60</v>
      </c>
      <c r="D116" s="37" t="s">
        <v>186</v>
      </c>
      <c r="E116" s="5">
        <v>3015800</v>
      </c>
      <c r="F116" s="6">
        <v>3015800</v>
      </c>
      <c r="G116" s="6">
        <v>2209900</v>
      </c>
      <c r="H116" s="21">
        <v>1389439</v>
      </c>
      <c r="I116" s="22">
        <f t="shared" si="69"/>
        <v>62.873387936105708</v>
      </c>
      <c r="J116" s="25">
        <f t="shared" si="70"/>
        <v>46.071987532329729</v>
      </c>
      <c r="K116" s="61"/>
      <c r="L116" s="21"/>
      <c r="M116" s="21"/>
      <c r="N116" s="25"/>
      <c r="O116" s="26">
        <f t="shared" si="71"/>
        <v>3015800</v>
      </c>
      <c r="P116" s="5">
        <f t="shared" si="72"/>
        <v>1389439</v>
      </c>
      <c r="Q116" s="56">
        <f t="shared" si="73"/>
        <v>46.071987532329729</v>
      </c>
    </row>
    <row r="117" spans="1:17" ht="21" hidden="1" customHeight="1">
      <c r="A117" s="36"/>
      <c r="B117" s="7"/>
      <c r="C117" s="8"/>
      <c r="D117" s="46" t="s">
        <v>187</v>
      </c>
      <c r="E117" s="31">
        <f t="shared" ref="E117:E122" si="90">F117+J117</f>
        <v>246200</v>
      </c>
      <c r="F117" s="6">
        <f>F121</f>
        <v>246200</v>
      </c>
      <c r="G117" s="6"/>
      <c r="H117" s="21"/>
      <c r="I117" s="22" t="e">
        <f t="shared" si="69"/>
        <v>#DIV/0!</v>
      </c>
      <c r="J117" s="25">
        <f t="shared" si="70"/>
        <v>0</v>
      </c>
      <c r="K117" s="61" t="e">
        <f>M117+#REF!</f>
        <v>#REF!</v>
      </c>
      <c r="L117" s="21"/>
      <c r="M117" s="21"/>
      <c r="N117" s="25" t="e">
        <f t="shared" ref="N117:N160" si="91">M117/L117*100</f>
        <v>#DIV/0!</v>
      </c>
      <c r="O117" s="26">
        <f t="shared" si="71"/>
        <v>246200</v>
      </c>
      <c r="P117" s="5">
        <f t="shared" si="72"/>
        <v>0</v>
      </c>
      <c r="Q117" s="56">
        <f t="shared" si="73"/>
        <v>0</v>
      </c>
    </row>
    <row r="118" spans="1:17" ht="21" hidden="1" customHeight="1">
      <c r="A118" s="36"/>
      <c r="B118" s="7"/>
      <c r="C118" s="8"/>
      <c r="D118" s="46" t="s">
        <v>130</v>
      </c>
      <c r="E118" s="31" t="e">
        <f t="shared" si="90"/>
        <v>#DIV/0!</v>
      </c>
      <c r="F118" s="6"/>
      <c r="G118" s="6"/>
      <c r="H118" s="21"/>
      <c r="I118" s="22" t="e">
        <f t="shared" si="69"/>
        <v>#DIV/0!</v>
      </c>
      <c r="J118" s="25" t="e">
        <f t="shared" si="70"/>
        <v>#DIV/0!</v>
      </c>
      <c r="K118" s="61" t="e">
        <f>M118+#REF!</f>
        <v>#REF!</v>
      </c>
      <c r="L118" s="21"/>
      <c r="M118" s="21"/>
      <c r="N118" s="25" t="e">
        <f t="shared" si="91"/>
        <v>#DIV/0!</v>
      </c>
      <c r="O118" s="26">
        <f t="shared" si="71"/>
        <v>0</v>
      </c>
      <c r="P118" s="5">
        <f t="shared" si="72"/>
        <v>0</v>
      </c>
      <c r="Q118" s="56" t="e">
        <f t="shared" si="73"/>
        <v>#DIV/0!</v>
      </c>
    </row>
    <row r="119" spans="1:17" ht="21" customHeight="1">
      <c r="A119" s="36" t="s">
        <v>188</v>
      </c>
      <c r="B119" s="15" t="s">
        <v>189</v>
      </c>
      <c r="C119" s="15" t="s">
        <v>60</v>
      </c>
      <c r="D119" s="39" t="s">
        <v>190</v>
      </c>
      <c r="E119" s="31"/>
      <c r="F119" s="6">
        <v>166000</v>
      </c>
      <c r="G119" s="6">
        <v>166000</v>
      </c>
      <c r="H119" s="21">
        <v>154419</v>
      </c>
      <c r="I119" s="22">
        <f t="shared" si="69"/>
        <v>93.023493975903619</v>
      </c>
      <c r="J119" s="25">
        <f t="shared" si="70"/>
        <v>93.023493975903619</v>
      </c>
      <c r="K119" s="61"/>
      <c r="L119" s="21"/>
      <c r="M119" s="21"/>
      <c r="N119" s="25"/>
      <c r="O119" s="26">
        <f t="shared" si="71"/>
        <v>166000</v>
      </c>
      <c r="P119" s="5">
        <f t="shared" si="72"/>
        <v>154419</v>
      </c>
      <c r="Q119" s="56">
        <f t="shared" si="73"/>
        <v>93.023493975903619</v>
      </c>
    </row>
    <row r="120" spans="1:17" ht="62.25" customHeight="1">
      <c r="A120" s="36" t="s">
        <v>191</v>
      </c>
      <c r="B120" s="15" t="s">
        <v>192</v>
      </c>
      <c r="C120" s="15" t="s">
        <v>60</v>
      </c>
      <c r="D120" s="48" t="s">
        <v>193</v>
      </c>
      <c r="E120" s="31"/>
      <c r="F120" s="6">
        <v>199000</v>
      </c>
      <c r="G120" s="6">
        <v>199000</v>
      </c>
      <c r="H120" s="21">
        <v>198660</v>
      </c>
      <c r="I120" s="22">
        <f t="shared" si="69"/>
        <v>99.829145728643226</v>
      </c>
      <c r="J120" s="25">
        <f t="shared" si="70"/>
        <v>99.829145728643226</v>
      </c>
      <c r="K120" s="61"/>
      <c r="L120" s="21"/>
      <c r="M120" s="21"/>
      <c r="N120" s="25"/>
      <c r="O120" s="26">
        <f t="shared" si="71"/>
        <v>199000</v>
      </c>
      <c r="P120" s="5">
        <f t="shared" si="72"/>
        <v>198660</v>
      </c>
      <c r="Q120" s="56">
        <f t="shared" si="73"/>
        <v>99.829145728643226</v>
      </c>
    </row>
    <row r="121" spans="1:17" ht="76.5">
      <c r="A121" s="36" t="s">
        <v>194</v>
      </c>
      <c r="B121" s="7" t="s">
        <v>195</v>
      </c>
      <c r="C121" s="8" t="s">
        <v>67</v>
      </c>
      <c r="D121" s="37" t="s">
        <v>196</v>
      </c>
      <c r="E121" s="5">
        <v>246200</v>
      </c>
      <c r="F121" s="6">
        <v>246200</v>
      </c>
      <c r="G121" s="6">
        <v>184500</v>
      </c>
      <c r="H121" s="21">
        <v>184500</v>
      </c>
      <c r="I121" s="22">
        <f t="shared" si="69"/>
        <v>100</v>
      </c>
      <c r="J121" s="25">
        <f t="shared" si="70"/>
        <v>74.939073923639327</v>
      </c>
      <c r="K121" s="61"/>
      <c r="L121" s="21">
        <v>0</v>
      </c>
      <c r="M121" s="21">
        <v>0</v>
      </c>
      <c r="N121" s="25"/>
      <c r="O121" s="26">
        <f t="shared" si="71"/>
        <v>246200</v>
      </c>
      <c r="P121" s="5">
        <f t="shared" si="72"/>
        <v>184500</v>
      </c>
      <c r="Q121" s="56">
        <f t="shared" si="73"/>
        <v>74.939073923639327</v>
      </c>
    </row>
    <row r="122" spans="1:17" ht="21" hidden="1" customHeight="1">
      <c r="A122" s="34"/>
      <c r="B122" s="2"/>
      <c r="C122" s="4"/>
      <c r="D122" s="46"/>
      <c r="E122" s="31" t="e">
        <f t="shared" si="90"/>
        <v>#DIV/0!</v>
      </c>
      <c r="F122" s="6"/>
      <c r="G122" s="6">
        <v>0</v>
      </c>
      <c r="H122" s="21">
        <v>0</v>
      </c>
      <c r="I122" s="22" t="e">
        <f t="shared" si="69"/>
        <v>#DIV/0!</v>
      </c>
      <c r="J122" s="25" t="e">
        <f t="shared" si="70"/>
        <v>#DIV/0!</v>
      </c>
      <c r="K122" s="61" t="e">
        <f>M122+#REF!</f>
        <v>#REF!</v>
      </c>
      <c r="L122" s="21">
        <v>0</v>
      </c>
      <c r="M122" s="21">
        <v>0</v>
      </c>
      <c r="N122" s="25" t="e">
        <f t="shared" si="91"/>
        <v>#DIV/0!</v>
      </c>
      <c r="O122" s="26">
        <f t="shared" si="71"/>
        <v>0</v>
      </c>
      <c r="P122" s="5">
        <f t="shared" si="72"/>
        <v>0</v>
      </c>
      <c r="Q122" s="56" t="e">
        <f t="shared" si="73"/>
        <v>#DIV/0!</v>
      </c>
    </row>
    <row r="123" spans="1:17" ht="57" customHeight="1">
      <c r="A123" s="36" t="s">
        <v>197</v>
      </c>
      <c r="B123" s="7" t="s">
        <v>198</v>
      </c>
      <c r="C123" s="8" t="s">
        <v>67</v>
      </c>
      <c r="D123" s="37" t="s">
        <v>199</v>
      </c>
      <c r="E123" s="5">
        <v>30300</v>
      </c>
      <c r="F123" s="6">
        <v>30300</v>
      </c>
      <c r="G123" s="6">
        <v>30300</v>
      </c>
      <c r="H123" s="21">
        <f>H124</f>
        <v>28195</v>
      </c>
      <c r="I123" s="22">
        <f t="shared" si="69"/>
        <v>93.052805280528048</v>
      </c>
      <c r="J123" s="25">
        <f t="shared" si="70"/>
        <v>93.052805280528048</v>
      </c>
      <c r="K123" s="61"/>
      <c r="L123" s="21">
        <v>0</v>
      </c>
      <c r="M123" s="21">
        <v>0</v>
      </c>
      <c r="N123" s="25"/>
      <c r="O123" s="26">
        <f t="shared" si="71"/>
        <v>30300</v>
      </c>
      <c r="P123" s="5">
        <f t="shared" si="72"/>
        <v>28195</v>
      </c>
      <c r="Q123" s="56">
        <f t="shared" si="73"/>
        <v>93.052805280528048</v>
      </c>
    </row>
    <row r="124" spans="1:17" ht="27" customHeight="1">
      <c r="A124" s="34"/>
      <c r="B124" s="3"/>
      <c r="C124" s="4"/>
      <c r="D124" s="46" t="s">
        <v>200</v>
      </c>
      <c r="E124" s="31">
        <f>F124</f>
        <v>30300</v>
      </c>
      <c r="F124" s="6">
        <v>30300</v>
      </c>
      <c r="G124" s="6">
        <v>30300</v>
      </c>
      <c r="H124" s="21">
        <v>28195</v>
      </c>
      <c r="I124" s="22">
        <f t="shared" si="69"/>
        <v>93.052805280528048</v>
      </c>
      <c r="J124" s="25">
        <f t="shared" si="70"/>
        <v>93.052805280528048</v>
      </c>
      <c r="K124" s="61"/>
      <c r="L124" s="21">
        <v>0</v>
      </c>
      <c r="M124" s="21">
        <v>0</v>
      </c>
      <c r="N124" s="25"/>
      <c r="O124" s="26">
        <f t="shared" si="71"/>
        <v>30300</v>
      </c>
      <c r="P124" s="5">
        <f t="shared" si="72"/>
        <v>28195</v>
      </c>
      <c r="Q124" s="56">
        <f t="shared" si="73"/>
        <v>93.052805280528048</v>
      </c>
    </row>
    <row r="125" spans="1:17" ht="216" customHeight="1">
      <c r="A125" s="7" t="s">
        <v>317</v>
      </c>
      <c r="B125" s="7" t="s">
        <v>318</v>
      </c>
      <c r="C125" s="79">
        <v>1060</v>
      </c>
      <c r="D125" s="80" t="s">
        <v>319</v>
      </c>
      <c r="E125" s="31"/>
      <c r="F125" s="6"/>
      <c r="G125" s="6"/>
      <c r="H125" s="21"/>
      <c r="I125" s="22"/>
      <c r="J125" s="25"/>
      <c r="K125" s="61"/>
      <c r="L125" s="82">
        <f>L126</f>
        <v>649574.97</v>
      </c>
      <c r="M125" s="82">
        <f>M126</f>
        <v>649574.68000000005</v>
      </c>
      <c r="N125" s="25">
        <f t="shared" si="91"/>
        <v>99.999955355422657</v>
      </c>
      <c r="O125" s="26">
        <f t="shared" ref="O125:O126" si="92">F125+L125</f>
        <v>649574.97</v>
      </c>
      <c r="P125" s="5">
        <f t="shared" ref="P125:P126" si="93">H125+M125</f>
        <v>649574.68000000005</v>
      </c>
      <c r="Q125" s="56">
        <f t="shared" ref="Q125:Q126" si="94">P125/O125*100</f>
        <v>99.999955355422657</v>
      </c>
    </row>
    <row r="126" spans="1:17" ht="224.25" customHeight="1">
      <c r="A126" s="2"/>
      <c r="B126" s="3"/>
      <c r="C126" s="4"/>
      <c r="D126" s="81" t="s">
        <v>320</v>
      </c>
      <c r="E126" s="31"/>
      <c r="F126" s="6"/>
      <c r="G126" s="6"/>
      <c r="H126" s="21"/>
      <c r="I126" s="22"/>
      <c r="J126" s="25"/>
      <c r="K126" s="61"/>
      <c r="L126" s="82">
        <v>649574.97</v>
      </c>
      <c r="M126" s="82">
        <v>649574.68000000005</v>
      </c>
      <c r="N126" s="25">
        <f t="shared" si="91"/>
        <v>99.999955355422657</v>
      </c>
      <c r="O126" s="26">
        <f t="shared" si="92"/>
        <v>649574.97</v>
      </c>
      <c r="P126" s="5">
        <f t="shared" si="93"/>
        <v>649574.68000000005</v>
      </c>
      <c r="Q126" s="56">
        <f t="shared" si="94"/>
        <v>99.999955355422657</v>
      </c>
    </row>
    <row r="127" spans="1:17" ht="33.75" customHeight="1">
      <c r="A127" s="36" t="s">
        <v>201</v>
      </c>
      <c r="B127" s="7" t="s">
        <v>202</v>
      </c>
      <c r="C127" s="8" t="s">
        <v>80</v>
      </c>
      <c r="D127" s="39" t="s">
        <v>203</v>
      </c>
      <c r="E127" s="31"/>
      <c r="F127" s="6">
        <v>1996000</v>
      </c>
      <c r="G127" s="6">
        <v>1996000</v>
      </c>
      <c r="H127" s="21">
        <v>1709972</v>
      </c>
      <c r="I127" s="22">
        <f t="shared" si="69"/>
        <v>85.669939879759511</v>
      </c>
      <c r="J127" s="25">
        <f t="shared" si="70"/>
        <v>85.669939879759511</v>
      </c>
      <c r="K127" s="61"/>
      <c r="L127" s="21"/>
      <c r="M127" s="21"/>
      <c r="N127" s="25"/>
      <c r="O127" s="26">
        <f t="shared" si="71"/>
        <v>1996000</v>
      </c>
      <c r="P127" s="5">
        <f t="shared" si="72"/>
        <v>1709972</v>
      </c>
      <c r="Q127" s="56">
        <f t="shared" si="73"/>
        <v>85.669939879759511</v>
      </c>
    </row>
    <row r="128" spans="1:17" ht="84.75" customHeight="1">
      <c r="A128" s="7" t="s">
        <v>321</v>
      </c>
      <c r="B128" s="7" t="s">
        <v>322</v>
      </c>
      <c r="C128" s="8" t="s">
        <v>323</v>
      </c>
      <c r="D128" s="74" t="s">
        <v>324</v>
      </c>
      <c r="E128" s="31"/>
      <c r="F128" s="6"/>
      <c r="G128" s="6"/>
      <c r="H128" s="21"/>
      <c r="I128" s="22"/>
      <c r="J128" s="25"/>
      <c r="K128" s="61"/>
      <c r="L128" s="21">
        <f>L129</f>
        <v>1594485</v>
      </c>
      <c r="M128" s="21">
        <f>M129</f>
        <v>0</v>
      </c>
      <c r="N128" s="25">
        <f t="shared" si="91"/>
        <v>0</v>
      </c>
      <c r="O128" s="26">
        <f t="shared" ref="O128:O129" si="95">F128+L128</f>
        <v>1594485</v>
      </c>
      <c r="P128" s="5">
        <f t="shared" ref="P128:P129" si="96">H128+M128</f>
        <v>0</v>
      </c>
      <c r="Q128" s="56">
        <f t="shared" ref="Q128:Q129" si="97">P128/O128*100</f>
        <v>0</v>
      </c>
    </row>
    <row r="129" spans="1:17" ht="114" customHeight="1">
      <c r="A129" s="36"/>
      <c r="B129" s="7"/>
      <c r="C129" s="8"/>
      <c r="D129" s="46" t="s">
        <v>325</v>
      </c>
      <c r="E129" s="31"/>
      <c r="F129" s="6"/>
      <c r="G129" s="6"/>
      <c r="H129" s="21"/>
      <c r="I129" s="22"/>
      <c r="J129" s="25"/>
      <c r="K129" s="61"/>
      <c r="L129" s="21">
        <v>1594485</v>
      </c>
      <c r="M129" s="21"/>
      <c r="N129" s="25">
        <f t="shared" si="91"/>
        <v>0</v>
      </c>
      <c r="O129" s="26">
        <f t="shared" si="95"/>
        <v>1594485</v>
      </c>
      <c r="P129" s="5">
        <f t="shared" si="96"/>
        <v>0</v>
      </c>
      <c r="Q129" s="56">
        <f t="shared" si="97"/>
        <v>0</v>
      </c>
    </row>
    <row r="130" spans="1:17" ht="52.5" customHeight="1">
      <c r="A130" s="36" t="s">
        <v>204</v>
      </c>
      <c r="B130" s="12">
        <v>9800</v>
      </c>
      <c r="C130" s="15" t="s">
        <v>48</v>
      </c>
      <c r="D130" s="43" t="s">
        <v>49</v>
      </c>
      <c r="E130" s="31"/>
      <c r="F130" s="6">
        <v>1904000</v>
      </c>
      <c r="G130" s="6">
        <v>1904000</v>
      </c>
      <c r="H130" s="6">
        <v>1904000</v>
      </c>
      <c r="I130" s="22">
        <f t="shared" si="69"/>
        <v>100</v>
      </c>
      <c r="J130" s="25">
        <f t="shared" si="70"/>
        <v>100</v>
      </c>
      <c r="K130" s="61"/>
      <c r="L130" s="21">
        <v>60000</v>
      </c>
      <c r="M130" s="21">
        <v>60000</v>
      </c>
      <c r="N130" s="25">
        <f t="shared" si="91"/>
        <v>100</v>
      </c>
      <c r="O130" s="26">
        <f t="shared" si="71"/>
        <v>1964000</v>
      </c>
      <c r="P130" s="5">
        <f t="shared" si="72"/>
        <v>1964000</v>
      </c>
      <c r="Q130" s="56">
        <f t="shared" si="73"/>
        <v>100</v>
      </c>
    </row>
    <row r="131" spans="1:17" ht="32.25" customHeight="1">
      <c r="A131" s="34" t="s">
        <v>205</v>
      </c>
      <c r="B131" s="3"/>
      <c r="C131" s="4"/>
      <c r="D131" s="35" t="s">
        <v>206</v>
      </c>
      <c r="E131" s="5">
        <f t="shared" ref="E131:M131" si="98">E132</f>
        <v>0</v>
      </c>
      <c r="F131" s="6">
        <f t="shared" si="98"/>
        <v>488000</v>
      </c>
      <c r="G131" s="6">
        <f t="shared" si="98"/>
        <v>488000</v>
      </c>
      <c r="H131" s="21">
        <f t="shared" si="98"/>
        <v>224376</v>
      </c>
      <c r="I131" s="22">
        <f t="shared" si="69"/>
        <v>45.978688524590169</v>
      </c>
      <c r="J131" s="25">
        <f t="shared" si="70"/>
        <v>45.978688524590169</v>
      </c>
      <c r="K131" s="21">
        <f t="shared" si="98"/>
        <v>0</v>
      </c>
      <c r="L131" s="21">
        <f t="shared" si="98"/>
        <v>23000</v>
      </c>
      <c r="M131" s="21">
        <f t="shared" si="98"/>
        <v>23000</v>
      </c>
      <c r="N131" s="25">
        <f t="shared" si="91"/>
        <v>100</v>
      </c>
      <c r="O131" s="26">
        <f t="shared" si="71"/>
        <v>511000</v>
      </c>
      <c r="P131" s="5">
        <f t="shared" si="72"/>
        <v>247376</v>
      </c>
      <c r="Q131" s="56">
        <f t="shared" si="73"/>
        <v>48.410176125244618</v>
      </c>
    </row>
    <row r="132" spans="1:17" ht="31.5" customHeight="1">
      <c r="A132" s="34" t="s">
        <v>207</v>
      </c>
      <c r="B132" s="3"/>
      <c r="C132" s="4"/>
      <c r="D132" s="35" t="s">
        <v>208</v>
      </c>
      <c r="E132" s="5">
        <f t="shared" ref="E132:M132" si="99">SUM(E133:E134)</f>
        <v>0</v>
      </c>
      <c r="F132" s="6">
        <f t="shared" si="99"/>
        <v>488000</v>
      </c>
      <c r="G132" s="6">
        <f t="shared" si="99"/>
        <v>488000</v>
      </c>
      <c r="H132" s="21">
        <f t="shared" si="99"/>
        <v>224376</v>
      </c>
      <c r="I132" s="22">
        <f t="shared" si="69"/>
        <v>45.978688524590169</v>
      </c>
      <c r="J132" s="25">
        <f t="shared" si="70"/>
        <v>45.978688524590169</v>
      </c>
      <c r="K132" s="21">
        <f t="shared" si="99"/>
        <v>0</v>
      </c>
      <c r="L132" s="21">
        <f t="shared" si="99"/>
        <v>23000</v>
      </c>
      <c r="M132" s="21">
        <f t="shared" si="99"/>
        <v>23000</v>
      </c>
      <c r="N132" s="25">
        <f t="shared" si="91"/>
        <v>100</v>
      </c>
      <c r="O132" s="26">
        <f t="shared" si="71"/>
        <v>511000</v>
      </c>
      <c r="P132" s="5">
        <f t="shared" si="72"/>
        <v>247376</v>
      </c>
      <c r="Q132" s="56">
        <f t="shared" si="73"/>
        <v>48.410176125244618</v>
      </c>
    </row>
    <row r="133" spans="1:17" ht="33" customHeight="1">
      <c r="A133" s="36" t="s">
        <v>209</v>
      </c>
      <c r="B133" s="7" t="s">
        <v>210</v>
      </c>
      <c r="C133" s="8" t="s">
        <v>60</v>
      </c>
      <c r="D133" s="37" t="s">
        <v>211</v>
      </c>
      <c r="E133" s="31"/>
      <c r="F133" s="6">
        <v>43000</v>
      </c>
      <c r="G133" s="6">
        <v>43000</v>
      </c>
      <c r="H133" s="21">
        <v>30876</v>
      </c>
      <c r="I133" s="22">
        <f t="shared" si="69"/>
        <v>71.804651162790705</v>
      </c>
      <c r="J133" s="25">
        <f t="shared" si="70"/>
        <v>71.804651162790705</v>
      </c>
      <c r="K133" s="61"/>
      <c r="L133" s="21">
        <v>0</v>
      </c>
      <c r="M133" s="21">
        <v>0</v>
      </c>
      <c r="N133" s="25"/>
      <c r="O133" s="26">
        <f t="shared" si="71"/>
        <v>43000</v>
      </c>
      <c r="P133" s="5">
        <f t="shared" si="72"/>
        <v>30876</v>
      </c>
      <c r="Q133" s="56">
        <f t="shared" si="73"/>
        <v>71.804651162790705</v>
      </c>
    </row>
    <row r="134" spans="1:17" ht="48.75" customHeight="1">
      <c r="A134" s="36" t="s">
        <v>207</v>
      </c>
      <c r="B134" s="15" t="s">
        <v>47</v>
      </c>
      <c r="C134" s="15" t="s">
        <v>48</v>
      </c>
      <c r="D134" s="43" t="s">
        <v>49</v>
      </c>
      <c r="E134" s="31"/>
      <c r="F134" s="6">
        <v>445000</v>
      </c>
      <c r="G134" s="6">
        <v>445000</v>
      </c>
      <c r="H134" s="21">
        <v>193500</v>
      </c>
      <c r="I134" s="22">
        <f t="shared" si="69"/>
        <v>43.483146067415731</v>
      </c>
      <c r="J134" s="25">
        <f t="shared" si="70"/>
        <v>43.483146067415731</v>
      </c>
      <c r="K134" s="61"/>
      <c r="L134" s="21">
        <v>23000</v>
      </c>
      <c r="M134" s="21">
        <v>23000</v>
      </c>
      <c r="N134" s="25">
        <f t="shared" si="91"/>
        <v>100</v>
      </c>
      <c r="O134" s="26">
        <f t="shared" si="71"/>
        <v>468000</v>
      </c>
      <c r="P134" s="5">
        <f t="shared" si="72"/>
        <v>216500</v>
      </c>
      <c r="Q134" s="56">
        <f t="shared" si="73"/>
        <v>46.260683760683762</v>
      </c>
    </row>
    <row r="135" spans="1:17" ht="30.75" customHeight="1">
      <c r="A135" s="34" t="s">
        <v>212</v>
      </c>
      <c r="B135" s="3"/>
      <c r="C135" s="4"/>
      <c r="D135" s="35" t="s">
        <v>213</v>
      </c>
      <c r="E135" s="5">
        <f t="shared" ref="E135:M135" si="100">E136</f>
        <v>31978500</v>
      </c>
      <c r="F135" s="6">
        <f t="shared" si="100"/>
        <v>32560400</v>
      </c>
      <c r="G135" s="6">
        <f t="shared" si="100"/>
        <v>24572700</v>
      </c>
      <c r="H135" s="21">
        <f t="shared" si="100"/>
        <v>22823978</v>
      </c>
      <c r="I135" s="22">
        <f t="shared" si="69"/>
        <v>92.883476378257171</v>
      </c>
      <c r="J135" s="25">
        <f t="shared" si="70"/>
        <v>70.097351383889631</v>
      </c>
      <c r="K135" s="21">
        <f t="shared" si="100"/>
        <v>874200</v>
      </c>
      <c r="L135" s="21">
        <f t="shared" si="100"/>
        <v>1010324</v>
      </c>
      <c r="M135" s="21">
        <f t="shared" si="100"/>
        <v>802750</v>
      </c>
      <c r="N135" s="25">
        <f t="shared" si="91"/>
        <v>79.454709578313484</v>
      </c>
      <c r="O135" s="26">
        <f t="shared" si="71"/>
        <v>33570724</v>
      </c>
      <c r="P135" s="5">
        <f t="shared" si="72"/>
        <v>23626728</v>
      </c>
      <c r="Q135" s="56">
        <f t="shared" si="73"/>
        <v>70.378964719378715</v>
      </c>
    </row>
    <row r="136" spans="1:17" ht="32.25" customHeight="1">
      <c r="A136" s="34" t="s">
        <v>214</v>
      </c>
      <c r="B136" s="3"/>
      <c r="C136" s="4"/>
      <c r="D136" s="35" t="s">
        <v>215</v>
      </c>
      <c r="E136" s="31">
        <f>SUM(E137:E142)</f>
        <v>31978500</v>
      </c>
      <c r="F136" s="6">
        <f t="shared" ref="F136:M136" si="101">SUM(F137:F142)</f>
        <v>32560400</v>
      </c>
      <c r="G136" s="6">
        <f t="shared" si="101"/>
        <v>24572700</v>
      </c>
      <c r="H136" s="21">
        <f t="shared" si="101"/>
        <v>22823978</v>
      </c>
      <c r="I136" s="22">
        <f t="shared" si="69"/>
        <v>92.883476378257171</v>
      </c>
      <c r="J136" s="25">
        <f t="shared" si="70"/>
        <v>70.097351383889631</v>
      </c>
      <c r="K136" s="21">
        <f t="shared" si="101"/>
        <v>874200</v>
      </c>
      <c r="L136" s="21">
        <f t="shared" si="101"/>
        <v>1010324</v>
      </c>
      <c r="M136" s="21">
        <f t="shared" si="101"/>
        <v>802750</v>
      </c>
      <c r="N136" s="25">
        <f t="shared" si="91"/>
        <v>79.454709578313484</v>
      </c>
      <c r="O136" s="26">
        <f t="shared" si="71"/>
        <v>33570724</v>
      </c>
      <c r="P136" s="5">
        <f t="shared" si="72"/>
        <v>23626728</v>
      </c>
      <c r="Q136" s="56">
        <f t="shared" si="73"/>
        <v>70.378964719378715</v>
      </c>
    </row>
    <row r="137" spans="1:17" ht="58.5" customHeight="1">
      <c r="A137" s="36" t="s">
        <v>216</v>
      </c>
      <c r="B137" s="7" t="s">
        <v>217</v>
      </c>
      <c r="C137" s="8" t="s">
        <v>81</v>
      </c>
      <c r="D137" s="37" t="s">
        <v>218</v>
      </c>
      <c r="E137" s="5">
        <v>12846700</v>
      </c>
      <c r="F137" s="6">
        <v>12846700</v>
      </c>
      <c r="G137" s="6">
        <v>9646500</v>
      </c>
      <c r="H137" s="21">
        <v>9470012</v>
      </c>
      <c r="I137" s="22">
        <f t="shared" si="69"/>
        <v>98.170445239205932</v>
      </c>
      <c r="J137" s="25">
        <f t="shared" si="70"/>
        <v>73.715522274202712</v>
      </c>
      <c r="K137" s="21">
        <v>752700</v>
      </c>
      <c r="L137" s="21">
        <v>752700</v>
      </c>
      <c r="M137" s="21">
        <v>461422</v>
      </c>
      <c r="N137" s="25">
        <f t="shared" si="91"/>
        <v>61.302245250431774</v>
      </c>
      <c r="O137" s="26">
        <f t="shared" si="71"/>
        <v>13599400</v>
      </c>
      <c r="P137" s="5">
        <f t="shared" si="72"/>
        <v>9931434</v>
      </c>
      <c r="Q137" s="56">
        <f t="shared" si="73"/>
        <v>73.028471844346072</v>
      </c>
    </row>
    <row r="138" spans="1:17" ht="23.25" customHeight="1">
      <c r="A138" s="36" t="s">
        <v>219</v>
      </c>
      <c r="B138" s="7" t="s">
        <v>220</v>
      </c>
      <c r="C138" s="8" t="s">
        <v>221</v>
      </c>
      <c r="D138" s="37" t="s">
        <v>222</v>
      </c>
      <c r="E138" s="5">
        <v>9148400</v>
      </c>
      <c r="F138" s="6">
        <v>9148400</v>
      </c>
      <c r="G138" s="6">
        <v>6857200</v>
      </c>
      <c r="H138" s="21">
        <v>6219770</v>
      </c>
      <c r="I138" s="22">
        <f t="shared" si="69"/>
        <v>90.704223298139183</v>
      </c>
      <c r="J138" s="25">
        <f t="shared" si="70"/>
        <v>67.987516942853404</v>
      </c>
      <c r="K138" s="61">
        <v>121500</v>
      </c>
      <c r="L138" s="21">
        <v>153847</v>
      </c>
      <c r="M138" s="21">
        <v>237583</v>
      </c>
      <c r="N138" s="25">
        <f t="shared" si="91"/>
        <v>154.42810064544645</v>
      </c>
      <c r="O138" s="26">
        <f t="shared" si="71"/>
        <v>9302247</v>
      </c>
      <c r="P138" s="5">
        <f t="shared" si="72"/>
        <v>6457353</v>
      </c>
      <c r="Q138" s="56">
        <f t="shared" si="73"/>
        <v>69.417131151215401</v>
      </c>
    </row>
    <row r="139" spans="1:17" ht="42" customHeight="1">
      <c r="A139" s="36" t="s">
        <v>223</v>
      </c>
      <c r="B139" s="7" t="s">
        <v>224</v>
      </c>
      <c r="C139" s="8" t="s">
        <v>225</v>
      </c>
      <c r="D139" s="37" t="s">
        <v>226</v>
      </c>
      <c r="E139" s="5">
        <v>9110500</v>
      </c>
      <c r="F139" s="6">
        <v>9235500</v>
      </c>
      <c r="G139" s="6">
        <v>6957800</v>
      </c>
      <c r="H139" s="21">
        <v>6275864</v>
      </c>
      <c r="I139" s="22">
        <f t="shared" si="69"/>
        <v>90.198970939089946</v>
      </c>
      <c r="J139" s="25">
        <f t="shared" si="70"/>
        <v>67.953700395214128</v>
      </c>
      <c r="K139" s="61"/>
      <c r="L139" s="21">
        <v>103777</v>
      </c>
      <c r="M139" s="21">
        <v>103745</v>
      </c>
      <c r="N139" s="25">
        <f t="shared" si="91"/>
        <v>99.969164651126945</v>
      </c>
      <c r="O139" s="26">
        <f t="shared" si="71"/>
        <v>9339277</v>
      </c>
      <c r="P139" s="5">
        <f t="shared" si="72"/>
        <v>6379609</v>
      </c>
      <c r="Q139" s="56">
        <f t="shared" si="73"/>
        <v>68.309452648208207</v>
      </c>
    </row>
    <row r="140" spans="1:17" ht="31.5" customHeight="1">
      <c r="A140" s="36" t="s">
        <v>227</v>
      </c>
      <c r="B140" s="7" t="s">
        <v>228</v>
      </c>
      <c r="C140" s="8" t="s">
        <v>229</v>
      </c>
      <c r="D140" s="37" t="s">
        <v>230</v>
      </c>
      <c r="E140" s="5">
        <v>872900</v>
      </c>
      <c r="F140" s="6">
        <v>872900</v>
      </c>
      <c r="G140" s="6">
        <v>654300</v>
      </c>
      <c r="H140" s="21">
        <v>605612</v>
      </c>
      <c r="I140" s="22">
        <f t="shared" si="69"/>
        <v>92.558765092465237</v>
      </c>
      <c r="J140" s="25">
        <f t="shared" si="70"/>
        <v>69.379310344827587</v>
      </c>
      <c r="K140" s="61"/>
      <c r="L140" s="21">
        <v>0</v>
      </c>
      <c r="M140" s="21">
        <v>0</v>
      </c>
      <c r="N140" s="25"/>
      <c r="O140" s="26">
        <f t="shared" si="71"/>
        <v>872900</v>
      </c>
      <c r="P140" s="5">
        <f t="shared" si="72"/>
        <v>605612</v>
      </c>
      <c r="Q140" s="56">
        <f t="shared" si="73"/>
        <v>69.379310344827587</v>
      </c>
    </row>
    <row r="141" spans="1:17" ht="31.5" customHeight="1">
      <c r="A141" s="36" t="s">
        <v>231</v>
      </c>
      <c r="B141" s="12">
        <v>4082</v>
      </c>
      <c r="C141" s="13" t="s">
        <v>229</v>
      </c>
      <c r="D141" s="48" t="s">
        <v>232</v>
      </c>
      <c r="E141" s="31"/>
      <c r="F141" s="6">
        <v>325000</v>
      </c>
      <c r="G141" s="6">
        <v>325000</v>
      </c>
      <c r="H141" s="21">
        <v>120820</v>
      </c>
      <c r="I141" s="22">
        <f t="shared" si="69"/>
        <v>37.175384615384615</v>
      </c>
      <c r="J141" s="25">
        <f t="shared" si="70"/>
        <v>37.175384615384615</v>
      </c>
      <c r="K141" s="61"/>
      <c r="L141" s="21"/>
      <c r="M141" s="21"/>
      <c r="N141" s="25"/>
      <c r="O141" s="26">
        <f t="shared" si="71"/>
        <v>325000</v>
      </c>
      <c r="P141" s="5">
        <f t="shared" si="72"/>
        <v>120820</v>
      </c>
      <c r="Q141" s="56">
        <f t="shared" si="73"/>
        <v>37.175384615384615</v>
      </c>
    </row>
    <row r="142" spans="1:17" ht="46.5" customHeight="1">
      <c r="A142" s="36" t="s">
        <v>233</v>
      </c>
      <c r="B142" s="15" t="s">
        <v>47</v>
      </c>
      <c r="C142" s="15" t="s">
        <v>48</v>
      </c>
      <c r="D142" s="43" t="s">
        <v>49</v>
      </c>
      <c r="E142" s="31"/>
      <c r="F142" s="6">
        <v>131900</v>
      </c>
      <c r="G142" s="6">
        <v>131900</v>
      </c>
      <c r="H142" s="21">
        <v>131900</v>
      </c>
      <c r="I142" s="22">
        <f t="shared" si="69"/>
        <v>100</v>
      </c>
      <c r="J142" s="25">
        <f t="shared" si="70"/>
        <v>100</v>
      </c>
      <c r="K142" s="61"/>
      <c r="L142" s="21"/>
      <c r="M142" s="21"/>
      <c r="N142" s="25"/>
      <c r="O142" s="26">
        <f t="shared" si="71"/>
        <v>131900</v>
      </c>
      <c r="P142" s="5">
        <f t="shared" si="72"/>
        <v>131900</v>
      </c>
      <c r="Q142" s="56">
        <f t="shared" si="73"/>
        <v>100</v>
      </c>
    </row>
    <row r="143" spans="1:17" ht="33.75" customHeight="1">
      <c r="A143" s="34" t="s">
        <v>234</v>
      </c>
      <c r="B143" s="7"/>
      <c r="C143" s="8"/>
      <c r="D143" s="39" t="s">
        <v>235</v>
      </c>
      <c r="E143" s="5">
        <f t="shared" ref="E143:M143" si="102">E144</f>
        <v>0</v>
      </c>
      <c r="F143" s="6">
        <f t="shared" si="102"/>
        <v>465000</v>
      </c>
      <c r="G143" s="6">
        <f t="shared" si="102"/>
        <v>465000</v>
      </c>
      <c r="H143" s="21">
        <f t="shared" si="102"/>
        <v>402000</v>
      </c>
      <c r="I143" s="22">
        <f t="shared" si="69"/>
        <v>86.451612903225808</v>
      </c>
      <c r="J143" s="25">
        <f t="shared" si="70"/>
        <v>86.451612903225808</v>
      </c>
      <c r="K143" s="21">
        <f t="shared" si="102"/>
        <v>15000</v>
      </c>
      <c r="L143" s="21">
        <f t="shared" si="102"/>
        <v>332000</v>
      </c>
      <c r="M143" s="21">
        <f t="shared" si="102"/>
        <v>198000</v>
      </c>
      <c r="N143" s="25">
        <f t="shared" si="91"/>
        <v>59.638554216867469</v>
      </c>
      <c r="O143" s="26">
        <f t="shared" si="71"/>
        <v>797000</v>
      </c>
      <c r="P143" s="5">
        <f t="shared" si="72"/>
        <v>600000</v>
      </c>
      <c r="Q143" s="56">
        <f t="shared" si="73"/>
        <v>75.282308657465492</v>
      </c>
    </row>
    <row r="144" spans="1:17" ht="29.25" customHeight="1">
      <c r="A144" s="34" t="s">
        <v>236</v>
      </c>
      <c r="B144" s="7"/>
      <c r="C144" s="8"/>
      <c r="D144" s="39" t="s">
        <v>237</v>
      </c>
      <c r="E144" s="5">
        <f t="shared" ref="E144:M144" si="103">SUM(E145:E146)</f>
        <v>0</v>
      </c>
      <c r="F144" s="6">
        <f t="shared" si="103"/>
        <v>465000</v>
      </c>
      <c r="G144" s="6">
        <f t="shared" si="103"/>
        <v>465000</v>
      </c>
      <c r="H144" s="21">
        <f t="shared" si="103"/>
        <v>402000</v>
      </c>
      <c r="I144" s="22">
        <f t="shared" si="69"/>
        <v>86.451612903225808</v>
      </c>
      <c r="J144" s="25">
        <f t="shared" si="70"/>
        <v>86.451612903225808</v>
      </c>
      <c r="K144" s="21">
        <f t="shared" si="103"/>
        <v>15000</v>
      </c>
      <c r="L144" s="21">
        <f t="shared" si="103"/>
        <v>332000</v>
      </c>
      <c r="M144" s="21">
        <f t="shared" si="103"/>
        <v>198000</v>
      </c>
      <c r="N144" s="25">
        <f t="shared" si="91"/>
        <v>59.638554216867469</v>
      </c>
      <c r="O144" s="26">
        <f t="shared" si="71"/>
        <v>797000</v>
      </c>
      <c r="P144" s="5">
        <f t="shared" si="72"/>
        <v>600000</v>
      </c>
      <c r="Q144" s="56">
        <f t="shared" si="73"/>
        <v>75.282308657465492</v>
      </c>
    </row>
    <row r="145" spans="1:17" ht="30.75" customHeight="1">
      <c r="A145" s="34" t="s">
        <v>238</v>
      </c>
      <c r="B145" s="7">
        <v>8311</v>
      </c>
      <c r="C145" s="8" t="s">
        <v>239</v>
      </c>
      <c r="D145" s="39" t="s">
        <v>240</v>
      </c>
      <c r="E145" s="31"/>
      <c r="F145" s="6">
        <v>63000</v>
      </c>
      <c r="G145" s="6">
        <v>63000</v>
      </c>
      <c r="H145" s="21">
        <v>0</v>
      </c>
      <c r="I145" s="22">
        <f t="shared" si="69"/>
        <v>0</v>
      </c>
      <c r="J145" s="25">
        <f t="shared" si="70"/>
        <v>0</v>
      </c>
      <c r="K145" s="61">
        <v>15000</v>
      </c>
      <c r="L145" s="21">
        <v>332000</v>
      </c>
      <c r="M145" s="21">
        <v>198000</v>
      </c>
      <c r="N145" s="25">
        <f t="shared" si="91"/>
        <v>59.638554216867469</v>
      </c>
      <c r="O145" s="26">
        <f t="shared" si="71"/>
        <v>395000</v>
      </c>
      <c r="P145" s="5">
        <f t="shared" si="72"/>
        <v>198000</v>
      </c>
      <c r="Q145" s="56">
        <f t="shared" si="73"/>
        <v>50.12658227848101</v>
      </c>
    </row>
    <row r="146" spans="1:17" ht="45" customHeight="1">
      <c r="A146" s="36" t="s">
        <v>241</v>
      </c>
      <c r="B146" s="15" t="s">
        <v>47</v>
      </c>
      <c r="C146" s="15" t="s">
        <v>48</v>
      </c>
      <c r="D146" s="43" t="s">
        <v>49</v>
      </c>
      <c r="E146" s="31"/>
      <c r="F146" s="6">
        <v>402000</v>
      </c>
      <c r="G146" s="6">
        <v>402000</v>
      </c>
      <c r="H146" s="21">
        <v>402000</v>
      </c>
      <c r="I146" s="22">
        <f t="shared" si="69"/>
        <v>100</v>
      </c>
      <c r="J146" s="25">
        <f t="shared" si="70"/>
        <v>100</v>
      </c>
      <c r="K146" s="61"/>
      <c r="L146" s="21"/>
      <c r="M146" s="21"/>
      <c r="N146" s="25"/>
      <c r="O146" s="26">
        <f t="shared" si="71"/>
        <v>402000</v>
      </c>
      <c r="P146" s="5">
        <f t="shared" si="72"/>
        <v>402000</v>
      </c>
      <c r="Q146" s="56">
        <f t="shared" si="73"/>
        <v>100</v>
      </c>
    </row>
    <row r="147" spans="1:17" ht="30.75" customHeight="1">
      <c r="A147" s="34" t="s">
        <v>242</v>
      </c>
      <c r="B147" s="3"/>
      <c r="C147" s="4"/>
      <c r="D147" s="35" t="s">
        <v>243</v>
      </c>
      <c r="E147" s="5">
        <f>E148</f>
        <v>67141200</v>
      </c>
      <c r="F147" s="6">
        <f>F148</f>
        <v>77396400</v>
      </c>
      <c r="G147" s="6">
        <f>G148</f>
        <v>57851100</v>
      </c>
      <c r="H147" s="21">
        <f t="shared" ref="H147:M147" si="104">H148</f>
        <v>55695300</v>
      </c>
      <c r="I147" s="22">
        <f t="shared" si="69"/>
        <v>96.273536717538647</v>
      </c>
      <c r="J147" s="25">
        <f t="shared" si="70"/>
        <v>71.961098965843377</v>
      </c>
      <c r="K147" s="21">
        <f t="shared" si="104"/>
        <v>0</v>
      </c>
      <c r="L147" s="21">
        <f t="shared" si="104"/>
        <v>3056000</v>
      </c>
      <c r="M147" s="21">
        <f t="shared" si="104"/>
        <v>1048893</v>
      </c>
      <c r="N147" s="25">
        <f t="shared" si="91"/>
        <v>34.32241492146597</v>
      </c>
      <c r="O147" s="26">
        <f t="shared" si="71"/>
        <v>80452400</v>
      </c>
      <c r="P147" s="5">
        <f t="shared" si="72"/>
        <v>56744193</v>
      </c>
      <c r="Q147" s="56">
        <f t="shared" si="73"/>
        <v>70.531386260695754</v>
      </c>
    </row>
    <row r="148" spans="1:17" ht="41.25" customHeight="1">
      <c r="A148" s="34" t="s">
        <v>244</v>
      </c>
      <c r="B148" s="3"/>
      <c r="C148" s="4"/>
      <c r="D148" s="35" t="s">
        <v>245</v>
      </c>
      <c r="E148" s="5">
        <f>SUM(E151:E159)</f>
        <v>67141200</v>
      </c>
      <c r="F148" s="6">
        <f>SUM(F150:F159)</f>
        <v>77396400</v>
      </c>
      <c r="G148" s="6">
        <f t="shared" ref="G148:H148" si="105">SUM(G150:G159)</f>
        <v>57851100</v>
      </c>
      <c r="H148" s="6">
        <f t="shared" si="105"/>
        <v>55695300</v>
      </c>
      <c r="I148" s="22">
        <f t="shared" si="69"/>
        <v>96.273536717538647</v>
      </c>
      <c r="J148" s="25">
        <f t="shared" si="70"/>
        <v>71.961098965843377</v>
      </c>
      <c r="K148" s="21">
        <f t="shared" ref="K148" si="106">SUM(K151:K159)</f>
        <v>0</v>
      </c>
      <c r="L148" s="6">
        <f t="shared" ref="L148:M148" si="107">SUM(L150:L159)</f>
        <v>3056000</v>
      </c>
      <c r="M148" s="6">
        <f t="shared" si="107"/>
        <v>1048893</v>
      </c>
      <c r="N148" s="25">
        <f t="shared" si="91"/>
        <v>34.32241492146597</v>
      </c>
      <c r="O148" s="26">
        <f t="shared" si="71"/>
        <v>80452400</v>
      </c>
      <c r="P148" s="5">
        <f t="shared" si="72"/>
        <v>56744193</v>
      </c>
      <c r="Q148" s="56">
        <f t="shared" si="73"/>
        <v>70.531386260695754</v>
      </c>
    </row>
    <row r="149" spans="1:17" ht="24" customHeight="1">
      <c r="A149" s="7" t="s">
        <v>328</v>
      </c>
      <c r="B149" s="7" t="s">
        <v>329</v>
      </c>
      <c r="C149" s="8" t="s">
        <v>48</v>
      </c>
      <c r="D149" s="74" t="s">
        <v>330</v>
      </c>
      <c r="E149" s="69"/>
      <c r="F149" s="83">
        <f>F150</f>
        <v>3000000</v>
      </c>
      <c r="G149" s="83">
        <f t="shared" ref="G149:H149" si="108">G150</f>
        <v>300000</v>
      </c>
      <c r="H149" s="83">
        <f t="shared" si="108"/>
        <v>0</v>
      </c>
      <c r="I149" s="22">
        <f t="shared" ref="I149:I150" si="109">H149/G149*100</f>
        <v>0</v>
      </c>
      <c r="J149" s="25">
        <f t="shared" ref="J149:J150" si="110">H149/F149*100</f>
        <v>0</v>
      </c>
      <c r="K149" s="62"/>
      <c r="L149" s="21"/>
      <c r="M149" s="21"/>
      <c r="N149" s="25"/>
      <c r="O149" s="26">
        <f t="shared" ref="O149:O150" si="111">F149+L149</f>
        <v>3000000</v>
      </c>
      <c r="P149" s="5">
        <f t="shared" ref="P149:P150" si="112">H149+M149</f>
        <v>0</v>
      </c>
      <c r="Q149" s="56">
        <f t="shared" ref="Q149:Q150" si="113">P149/O149*100</f>
        <v>0</v>
      </c>
    </row>
    <row r="150" spans="1:17" ht="45.75" customHeight="1">
      <c r="A150" s="7"/>
      <c r="B150" s="7"/>
      <c r="C150" s="8"/>
      <c r="D150" s="84" t="s">
        <v>331</v>
      </c>
      <c r="E150" s="69"/>
      <c r="F150" s="83">
        <v>3000000</v>
      </c>
      <c r="G150" s="6">
        <v>300000</v>
      </c>
      <c r="H150" s="21"/>
      <c r="I150" s="22">
        <f t="shared" si="109"/>
        <v>0</v>
      </c>
      <c r="J150" s="25">
        <f t="shared" si="110"/>
        <v>0</v>
      </c>
      <c r="K150" s="62"/>
      <c r="L150" s="21"/>
      <c r="M150" s="21"/>
      <c r="N150" s="25"/>
      <c r="O150" s="26">
        <f t="shared" si="111"/>
        <v>3000000</v>
      </c>
      <c r="P150" s="5">
        <f t="shared" si="112"/>
        <v>0</v>
      </c>
      <c r="Q150" s="56">
        <f t="shared" si="113"/>
        <v>0</v>
      </c>
    </row>
    <row r="151" spans="1:17" ht="18.75" customHeight="1">
      <c r="A151" s="36" t="s">
        <v>246</v>
      </c>
      <c r="B151" s="7" t="s">
        <v>247</v>
      </c>
      <c r="C151" s="8" t="s">
        <v>248</v>
      </c>
      <c r="D151" s="37" t="s">
        <v>249</v>
      </c>
      <c r="E151" s="31">
        <v>2083200</v>
      </c>
      <c r="F151" s="27">
        <v>2083200</v>
      </c>
      <c r="G151" s="6">
        <v>1755800</v>
      </c>
      <c r="H151" s="21">
        <v>0</v>
      </c>
      <c r="I151" s="22">
        <f t="shared" si="69"/>
        <v>0</v>
      </c>
      <c r="J151" s="25">
        <f t="shared" si="70"/>
        <v>0</v>
      </c>
      <c r="K151" s="61"/>
      <c r="L151" s="21">
        <v>0</v>
      </c>
      <c r="M151" s="21">
        <v>0</v>
      </c>
      <c r="N151" s="25"/>
      <c r="O151" s="26">
        <f t="shared" si="71"/>
        <v>2083200</v>
      </c>
      <c r="P151" s="5">
        <f t="shared" si="72"/>
        <v>0</v>
      </c>
      <c r="Q151" s="56">
        <f t="shared" si="73"/>
        <v>0</v>
      </c>
    </row>
    <row r="152" spans="1:17" ht="18.75" customHeight="1">
      <c r="A152" s="36" t="s">
        <v>250</v>
      </c>
      <c r="B152" s="7" t="s">
        <v>251</v>
      </c>
      <c r="C152" s="8" t="s">
        <v>48</v>
      </c>
      <c r="D152" s="49" t="s">
        <v>252</v>
      </c>
      <c r="E152" s="31"/>
      <c r="F152" s="6">
        <v>2554000</v>
      </c>
      <c r="G152" s="6">
        <v>2300600</v>
      </c>
      <c r="H152" s="21">
        <v>2300600</v>
      </c>
      <c r="I152" s="22">
        <f t="shared" si="69"/>
        <v>100</v>
      </c>
      <c r="J152" s="25">
        <f t="shared" si="70"/>
        <v>90.078308535630384</v>
      </c>
      <c r="K152" s="61"/>
      <c r="L152" s="21"/>
      <c r="M152" s="21"/>
      <c r="N152" s="25"/>
      <c r="O152" s="26">
        <f t="shared" si="71"/>
        <v>2554000</v>
      </c>
      <c r="P152" s="5">
        <f t="shared" si="72"/>
        <v>2300600</v>
      </c>
      <c r="Q152" s="56">
        <f t="shared" si="73"/>
        <v>90.078308535630384</v>
      </c>
    </row>
    <row r="153" spans="1:17" ht="57" customHeight="1">
      <c r="A153" s="36" t="s">
        <v>253</v>
      </c>
      <c r="B153" s="7" t="s">
        <v>254</v>
      </c>
      <c r="C153" s="8" t="s">
        <v>48</v>
      </c>
      <c r="D153" s="37" t="s">
        <v>255</v>
      </c>
      <c r="E153" s="5"/>
      <c r="F153" s="6">
        <v>2261000</v>
      </c>
      <c r="G153" s="6">
        <v>2261000</v>
      </c>
      <c r="H153" s="21">
        <v>2161000</v>
      </c>
      <c r="I153" s="22">
        <f t="shared" si="69"/>
        <v>95.577178239716943</v>
      </c>
      <c r="J153" s="25">
        <f t="shared" si="70"/>
        <v>95.577178239716943</v>
      </c>
      <c r="K153" s="61"/>
      <c r="L153" s="21"/>
      <c r="M153" s="21"/>
      <c r="N153" s="25"/>
      <c r="O153" s="26">
        <f t="shared" si="71"/>
        <v>2261000</v>
      </c>
      <c r="P153" s="5">
        <f t="shared" si="72"/>
        <v>2161000</v>
      </c>
      <c r="Q153" s="56">
        <f t="shared" si="73"/>
        <v>95.577178239716943</v>
      </c>
    </row>
    <row r="154" spans="1:17" ht="79.5" customHeight="1">
      <c r="A154" s="36" t="s">
        <v>302</v>
      </c>
      <c r="B154" s="7" t="s">
        <v>303</v>
      </c>
      <c r="C154" s="8" t="s">
        <v>48</v>
      </c>
      <c r="D154" s="37" t="s">
        <v>304</v>
      </c>
      <c r="E154" s="5"/>
      <c r="F154" s="6">
        <v>1500000</v>
      </c>
      <c r="G154" s="6">
        <v>1500000</v>
      </c>
      <c r="H154" s="21">
        <v>1500000</v>
      </c>
      <c r="I154" s="22">
        <f t="shared" si="69"/>
        <v>100</v>
      </c>
      <c r="J154" s="25">
        <f t="shared" si="70"/>
        <v>100</v>
      </c>
      <c r="K154" s="61"/>
      <c r="L154" s="21"/>
      <c r="M154" s="21"/>
      <c r="N154" s="25"/>
      <c r="O154" s="26">
        <f t="shared" si="71"/>
        <v>1500000</v>
      </c>
      <c r="P154" s="5">
        <f t="shared" si="72"/>
        <v>1500000</v>
      </c>
      <c r="Q154" s="56">
        <f t="shared" si="73"/>
        <v>100</v>
      </c>
    </row>
    <row r="155" spans="1:17" ht="41.25" customHeight="1">
      <c r="A155" s="36" t="s">
        <v>256</v>
      </c>
      <c r="B155" s="7" t="s">
        <v>257</v>
      </c>
      <c r="C155" s="8" t="s">
        <v>48</v>
      </c>
      <c r="D155" s="37" t="s">
        <v>258</v>
      </c>
      <c r="E155" s="5">
        <v>65058000</v>
      </c>
      <c r="F155" s="6">
        <v>65058000</v>
      </c>
      <c r="G155" s="6">
        <v>48793500</v>
      </c>
      <c r="H155" s="21">
        <v>48793500</v>
      </c>
      <c r="I155" s="22">
        <f t="shared" si="69"/>
        <v>100</v>
      </c>
      <c r="J155" s="25">
        <f t="shared" si="70"/>
        <v>75</v>
      </c>
      <c r="K155" s="61"/>
      <c r="L155" s="21">
        <v>0</v>
      </c>
      <c r="M155" s="21">
        <v>0</v>
      </c>
      <c r="N155" s="25"/>
      <c r="O155" s="26">
        <f t="shared" si="71"/>
        <v>65058000</v>
      </c>
      <c r="P155" s="5">
        <f t="shared" si="72"/>
        <v>48793500</v>
      </c>
      <c r="Q155" s="56">
        <f t="shared" si="73"/>
        <v>75</v>
      </c>
    </row>
    <row r="156" spans="1:17" ht="29.25" customHeight="1">
      <c r="A156" s="36" t="s">
        <v>275</v>
      </c>
      <c r="B156" s="7" t="s">
        <v>274</v>
      </c>
      <c r="C156" s="8" t="s">
        <v>48</v>
      </c>
      <c r="D156" s="50" t="s">
        <v>259</v>
      </c>
      <c r="E156" s="5"/>
      <c r="F156" s="6">
        <v>75000</v>
      </c>
      <c r="G156" s="6">
        <v>75000</v>
      </c>
      <c r="H156" s="21">
        <v>75000</v>
      </c>
      <c r="I156" s="22">
        <f t="shared" si="69"/>
        <v>100</v>
      </c>
      <c r="J156" s="25">
        <f t="shared" si="70"/>
        <v>100</v>
      </c>
      <c r="K156" s="21"/>
      <c r="L156" s="21">
        <v>2456000</v>
      </c>
      <c r="M156" s="21">
        <v>948893</v>
      </c>
      <c r="N156" s="25">
        <f t="shared" si="91"/>
        <v>38.635708469055373</v>
      </c>
      <c r="O156" s="26">
        <f t="shared" si="71"/>
        <v>2531000</v>
      </c>
      <c r="P156" s="5">
        <f t="shared" si="72"/>
        <v>1023893</v>
      </c>
      <c r="Q156" s="56">
        <f t="shared" si="73"/>
        <v>40.454089292769659</v>
      </c>
    </row>
    <row r="157" spans="1:17" ht="78" customHeight="1">
      <c r="A157" s="36" t="s">
        <v>260</v>
      </c>
      <c r="B157" s="16">
        <v>9730</v>
      </c>
      <c r="C157" s="8" t="s">
        <v>48</v>
      </c>
      <c r="D157" s="51" t="s">
        <v>261</v>
      </c>
      <c r="E157" s="5"/>
      <c r="F157" s="6"/>
      <c r="G157" s="6"/>
      <c r="H157" s="21"/>
      <c r="I157" s="22"/>
      <c r="J157" s="25"/>
      <c r="K157" s="21"/>
      <c r="L157" s="65">
        <v>600000</v>
      </c>
      <c r="M157" s="21">
        <v>100000</v>
      </c>
      <c r="N157" s="25">
        <f t="shared" si="91"/>
        <v>16.666666666666664</v>
      </c>
      <c r="O157" s="26">
        <f t="shared" si="71"/>
        <v>600000</v>
      </c>
      <c r="P157" s="5">
        <f t="shared" si="72"/>
        <v>100000</v>
      </c>
      <c r="Q157" s="56">
        <f t="shared" si="73"/>
        <v>16.666666666666664</v>
      </c>
    </row>
    <row r="158" spans="1:17" ht="41.25" hidden="1" customHeight="1">
      <c r="A158" s="36" t="s">
        <v>262</v>
      </c>
      <c r="B158" s="16">
        <v>9750</v>
      </c>
      <c r="C158" s="8" t="s">
        <v>48</v>
      </c>
      <c r="D158" s="39" t="s">
        <v>263</v>
      </c>
      <c r="E158" s="31"/>
      <c r="F158" s="6"/>
      <c r="G158" s="6"/>
      <c r="H158" s="21"/>
      <c r="I158" s="22"/>
      <c r="J158" s="25"/>
      <c r="K158" s="21"/>
      <c r="L158" s="21"/>
      <c r="M158" s="21"/>
      <c r="N158" s="25" t="e">
        <f t="shared" si="91"/>
        <v>#DIV/0!</v>
      </c>
      <c r="O158" s="26">
        <f t="shared" si="71"/>
        <v>0</v>
      </c>
      <c r="P158" s="5">
        <f t="shared" si="72"/>
        <v>0</v>
      </c>
      <c r="Q158" s="56" t="e">
        <f t="shared" si="73"/>
        <v>#DIV/0!</v>
      </c>
    </row>
    <row r="159" spans="1:17" ht="51.75" customHeight="1">
      <c r="A159" s="36" t="s">
        <v>264</v>
      </c>
      <c r="B159" s="15" t="s">
        <v>47</v>
      </c>
      <c r="C159" s="15" t="s">
        <v>48</v>
      </c>
      <c r="D159" s="43" t="s">
        <v>49</v>
      </c>
      <c r="E159" s="31"/>
      <c r="F159" s="6">
        <v>865200</v>
      </c>
      <c r="G159" s="6">
        <v>865200</v>
      </c>
      <c r="H159" s="21">
        <v>865200</v>
      </c>
      <c r="I159" s="22">
        <f t="shared" si="69"/>
        <v>100</v>
      </c>
      <c r="J159" s="25">
        <f t="shared" si="70"/>
        <v>100</v>
      </c>
      <c r="K159" s="61"/>
      <c r="L159" s="21"/>
      <c r="M159" s="21"/>
      <c r="N159" s="25"/>
      <c r="O159" s="26">
        <f t="shared" si="71"/>
        <v>865200</v>
      </c>
      <c r="P159" s="5">
        <f t="shared" si="72"/>
        <v>865200</v>
      </c>
      <c r="Q159" s="56">
        <f t="shared" si="73"/>
        <v>100</v>
      </c>
    </row>
    <row r="160" spans="1:17" ht="18.75" customHeight="1" thickBot="1">
      <c r="A160" s="52"/>
      <c r="B160" s="53" t="s">
        <v>265</v>
      </c>
      <c r="C160" s="54"/>
      <c r="D160" s="55" t="s">
        <v>266</v>
      </c>
      <c r="E160" s="32">
        <f>E147+E143+E135+E131+E86+E68+E32+E11+E8</f>
        <v>790647500</v>
      </c>
      <c r="F160" s="33">
        <f>F147+F143+F135+F131+F86+F68+F32+F11+F8</f>
        <v>785258217</v>
      </c>
      <c r="G160" s="33">
        <f>G147+G143+G135+G131+G86+G68+G32+G11+G8</f>
        <v>597888306</v>
      </c>
      <c r="H160" s="29">
        <f>H147+H143+H135+H131+H86+H68+H32+H11+H8</f>
        <v>527507470</v>
      </c>
      <c r="I160" s="66">
        <f t="shared" si="69"/>
        <v>88.228430746394295</v>
      </c>
      <c r="J160" s="67">
        <f t="shared" si="70"/>
        <v>67.176306924273803</v>
      </c>
      <c r="K160" s="28">
        <f>K147+K143+K135+K131+K86+K68+K32+K11+K8</f>
        <v>19518500</v>
      </c>
      <c r="L160" s="29">
        <f>L147+L143+L135+L131+L86+L68+L32+L11+L8</f>
        <v>97552724.969999999</v>
      </c>
      <c r="M160" s="29">
        <f>M147+M143+M135+M131+M86+M68+M32+M11+M8</f>
        <v>32501565.68</v>
      </c>
      <c r="N160" s="67">
        <f t="shared" si="91"/>
        <v>33.316922402726398</v>
      </c>
      <c r="O160" s="28">
        <f t="shared" si="71"/>
        <v>882810941.97000003</v>
      </c>
      <c r="P160" s="33">
        <f t="shared" si="72"/>
        <v>560009035.67999995</v>
      </c>
      <c r="Q160" s="57">
        <f t="shared" si="73"/>
        <v>63.434763781963902</v>
      </c>
    </row>
    <row r="163" spans="1:14" ht="18.75">
      <c r="B163" s="17"/>
      <c r="J163" s="70"/>
      <c r="N163" s="72" t="s">
        <v>282</v>
      </c>
    </row>
    <row r="166" spans="1:14">
      <c r="A166" s="18"/>
    </row>
    <row r="167" spans="1:14">
      <c r="A167" s="18"/>
    </row>
    <row r="168" spans="1:14">
      <c r="A168" s="18"/>
    </row>
    <row r="169" spans="1:14">
      <c r="A169" s="18"/>
    </row>
  </sheetData>
  <mergeCells count="9">
    <mergeCell ref="K6:N6"/>
    <mergeCell ref="O6:Q6"/>
    <mergeCell ref="A3:Q3"/>
    <mergeCell ref="F4:J4"/>
    <mergeCell ref="A6:A7"/>
    <mergeCell ref="B6:B7"/>
    <mergeCell ref="C6:C7"/>
    <mergeCell ref="D6:D7"/>
    <mergeCell ref="E6:J6"/>
  </mergeCells>
  <pageMargins left="0.19685039370078741" right="0.19685039370078741" top="0.41" bottom="0.23" header="0" footer="0"/>
  <pageSetup paperSize="9" scale="68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міс 2019</vt:lpstr>
      <vt:lpstr>'9 міс 2019'!Заголовки_для_печати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2019-11-04T09:04:19Z</cp:lastPrinted>
  <dcterms:created xsi:type="dcterms:W3CDTF">2019-04-17T10:21:17Z</dcterms:created>
  <dcterms:modified xsi:type="dcterms:W3CDTF">2019-11-11T12:53:47Z</dcterms:modified>
</cp:coreProperties>
</file>