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980" windowHeight="8070"/>
  </bookViews>
  <sheets>
    <sheet name="І півріччя 2020" sheetId="1" r:id="rId1"/>
  </sheets>
  <definedNames>
    <definedName name="_xlnm.Print_Titles" localSheetId="0">'І півріччя 2020'!$6:$7</definedName>
  </definedNames>
  <calcPr calcId="144525"/>
</workbook>
</file>

<file path=xl/calcChain.xml><?xml version="1.0" encoding="utf-8"?>
<calcChain xmlns="http://schemas.openxmlformats.org/spreadsheetml/2006/main">
  <c r="E9" i="1" l="1"/>
  <c r="E8" i="1" s="1"/>
  <c r="F9" i="1"/>
  <c r="F8" i="1" s="1"/>
  <c r="O8" i="1" s="1"/>
  <c r="G9" i="1"/>
  <c r="G8" i="1" s="1"/>
  <c r="H9" i="1"/>
  <c r="H8" i="1" s="1"/>
  <c r="K9" i="1"/>
  <c r="K8" i="1" s="1"/>
  <c r="L9" i="1"/>
  <c r="L8" i="1" s="1"/>
  <c r="M9" i="1"/>
  <c r="M8" i="1" s="1"/>
  <c r="N8" i="1" s="1"/>
  <c r="P9" i="1"/>
  <c r="I10" i="1"/>
  <c r="J10" i="1"/>
  <c r="N10" i="1"/>
  <c r="O10" i="1"/>
  <c r="P10" i="1"/>
  <c r="F13" i="1"/>
  <c r="G13" i="1"/>
  <c r="H13" i="1"/>
  <c r="J13" i="1"/>
  <c r="P13" i="1"/>
  <c r="O14" i="1"/>
  <c r="P14" i="1"/>
  <c r="I15" i="1"/>
  <c r="J15" i="1"/>
  <c r="O15" i="1"/>
  <c r="P15" i="1"/>
  <c r="F16" i="1"/>
  <c r="O16" i="1" s="1"/>
  <c r="G16" i="1"/>
  <c r="H16" i="1"/>
  <c r="I16" i="1" s="1"/>
  <c r="P16" i="1"/>
  <c r="Q16" i="1" s="1"/>
  <c r="O17" i="1"/>
  <c r="P17" i="1"/>
  <c r="I18" i="1"/>
  <c r="J18" i="1"/>
  <c r="O18" i="1"/>
  <c r="P18" i="1"/>
  <c r="Q18" i="1" s="1"/>
  <c r="I19" i="1"/>
  <c r="J19" i="1"/>
  <c r="O19" i="1"/>
  <c r="P19" i="1"/>
  <c r="I20" i="1"/>
  <c r="J20" i="1"/>
  <c r="O20" i="1"/>
  <c r="P20" i="1"/>
  <c r="Q20" i="1"/>
  <c r="I21" i="1"/>
  <c r="J21" i="1"/>
  <c r="O21" i="1"/>
  <c r="P21" i="1"/>
  <c r="Q21" i="1" s="1"/>
  <c r="O22" i="1"/>
  <c r="P22" i="1"/>
  <c r="Q22" i="1" s="1"/>
  <c r="I23" i="1"/>
  <c r="J23" i="1"/>
  <c r="O23" i="1"/>
  <c r="P23" i="1"/>
  <c r="I24" i="1"/>
  <c r="J24" i="1"/>
  <c r="N24" i="1"/>
  <c r="O24" i="1"/>
  <c r="P24" i="1"/>
  <c r="Q24" i="1" s="1"/>
  <c r="E25" i="1"/>
  <c r="E12" i="1" s="1"/>
  <c r="F25" i="1"/>
  <c r="G25" i="1"/>
  <c r="H25" i="1"/>
  <c r="K25" i="1"/>
  <c r="K12" i="1" s="1"/>
  <c r="L25" i="1"/>
  <c r="L12" i="1" s="1"/>
  <c r="M25" i="1"/>
  <c r="M12" i="1" s="1"/>
  <c r="O25" i="1"/>
  <c r="O26" i="1"/>
  <c r="P26" i="1"/>
  <c r="N27" i="1"/>
  <c r="O27" i="1"/>
  <c r="P27" i="1"/>
  <c r="Q27" i="1"/>
  <c r="N28" i="1"/>
  <c r="O28" i="1"/>
  <c r="P28" i="1"/>
  <c r="Q28" i="1"/>
  <c r="I29" i="1"/>
  <c r="J29" i="1"/>
  <c r="N29" i="1"/>
  <c r="O29" i="1"/>
  <c r="P29" i="1"/>
  <c r="Q29" i="1"/>
  <c r="N30" i="1"/>
  <c r="O30" i="1"/>
  <c r="P30" i="1"/>
  <c r="Q30" i="1"/>
  <c r="I31" i="1"/>
  <c r="J31" i="1"/>
  <c r="O31" i="1"/>
  <c r="P31" i="1"/>
  <c r="Q31" i="1" s="1"/>
  <c r="I32" i="1"/>
  <c r="J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 s="1"/>
  <c r="O33" i="1"/>
  <c r="I34" i="1"/>
  <c r="J34" i="1"/>
  <c r="N34" i="1"/>
  <c r="O34" i="1"/>
  <c r="P34" i="1"/>
  <c r="Q34" i="1" s="1"/>
  <c r="E35" i="1"/>
  <c r="F35" i="1"/>
  <c r="G35" i="1"/>
  <c r="H35" i="1"/>
  <c r="J35" i="1"/>
  <c r="K35" i="1"/>
  <c r="L35" i="1"/>
  <c r="M35" i="1"/>
  <c r="O35" i="1"/>
  <c r="I36" i="1"/>
  <c r="J36" i="1"/>
  <c r="O36" i="1"/>
  <c r="P36" i="1"/>
  <c r="Q36" i="1" s="1"/>
  <c r="E39" i="1"/>
  <c r="F39" i="1"/>
  <c r="G39" i="1"/>
  <c r="H39" i="1"/>
  <c r="I39" i="1" s="1"/>
  <c r="J39" i="1"/>
  <c r="K39" i="1"/>
  <c r="L39" i="1"/>
  <c r="M39" i="1"/>
  <c r="O39" i="1"/>
  <c r="O40" i="1"/>
  <c r="P40" i="1"/>
  <c r="I41" i="1"/>
  <c r="J41" i="1"/>
  <c r="N41" i="1"/>
  <c r="O41" i="1"/>
  <c r="P41" i="1"/>
  <c r="Q41" i="1"/>
  <c r="I42" i="1"/>
  <c r="J42" i="1"/>
  <c r="N42" i="1"/>
  <c r="O42" i="1"/>
  <c r="P42" i="1"/>
  <c r="Q42" i="1"/>
  <c r="I43" i="1"/>
  <c r="J43" i="1"/>
  <c r="O43" i="1"/>
  <c r="P43" i="1"/>
  <c r="Q43" i="1" s="1"/>
  <c r="E44" i="1"/>
  <c r="F44" i="1"/>
  <c r="G44" i="1"/>
  <c r="H44" i="1"/>
  <c r="I44" i="1" s="1"/>
  <c r="J44" i="1"/>
  <c r="K44" i="1"/>
  <c r="L44" i="1"/>
  <c r="M44" i="1"/>
  <c r="O44" i="1"/>
  <c r="E45" i="1"/>
  <c r="O45" i="1"/>
  <c r="P45" i="1"/>
  <c r="I46" i="1"/>
  <c r="J46" i="1"/>
  <c r="O46" i="1"/>
  <c r="P46" i="1"/>
  <c r="Q46" i="1"/>
  <c r="I47" i="1"/>
  <c r="J47" i="1"/>
  <c r="N47" i="1"/>
  <c r="O47" i="1"/>
  <c r="P47" i="1"/>
  <c r="Q47" i="1"/>
  <c r="N48" i="1"/>
  <c r="O48" i="1"/>
  <c r="P48" i="1"/>
  <c r="Q48" i="1"/>
  <c r="N49" i="1"/>
  <c r="O49" i="1"/>
  <c r="P49" i="1"/>
  <c r="Q49" i="1"/>
  <c r="I50" i="1"/>
  <c r="J50" i="1"/>
  <c r="N50" i="1"/>
  <c r="O50" i="1"/>
  <c r="P50" i="1"/>
  <c r="Q50" i="1"/>
  <c r="N51" i="1"/>
  <c r="O51" i="1"/>
  <c r="P51" i="1"/>
  <c r="Q51" i="1"/>
  <c r="N52" i="1"/>
  <c r="O52" i="1"/>
  <c r="P52" i="1"/>
  <c r="Q52" i="1"/>
  <c r="N53" i="1"/>
  <c r="O53" i="1"/>
  <c r="P53" i="1"/>
  <c r="Q53" i="1"/>
  <c r="I54" i="1"/>
  <c r="J54" i="1"/>
  <c r="N54" i="1"/>
  <c r="O54" i="1"/>
  <c r="P54" i="1"/>
  <c r="Q54" i="1"/>
  <c r="I55" i="1"/>
  <c r="J55" i="1"/>
  <c r="N55" i="1"/>
  <c r="O55" i="1"/>
  <c r="P55" i="1"/>
  <c r="Q55" i="1"/>
  <c r="I56" i="1"/>
  <c r="J56" i="1"/>
  <c r="O56" i="1"/>
  <c r="P56" i="1"/>
  <c r="Q56" i="1" s="1"/>
  <c r="I57" i="1"/>
  <c r="J57" i="1"/>
  <c r="O57" i="1"/>
  <c r="P57" i="1"/>
  <c r="Q57" i="1" s="1"/>
  <c r="I58" i="1"/>
  <c r="J58" i="1"/>
  <c r="K58" i="1"/>
  <c r="N58" i="1"/>
  <c r="O58" i="1"/>
  <c r="P58" i="1"/>
  <c r="I59" i="1"/>
  <c r="J59" i="1"/>
  <c r="N59" i="1"/>
  <c r="O59" i="1"/>
  <c r="P59" i="1"/>
  <c r="Q59" i="1" s="1"/>
  <c r="I60" i="1"/>
  <c r="J60" i="1"/>
  <c r="O60" i="1"/>
  <c r="P60" i="1"/>
  <c r="Q60" i="1" s="1"/>
  <c r="E61" i="1"/>
  <c r="F61" i="1"/>
  <c r="G61" i="1"/>
  <c r="H61" i="1"/>
  <c r="J61" i="1"/>
  <c r="K61" i="1"/>
  <c r="L61" i="1"/>
  <c r="L38" i="1" s="1"/>
  <c r="L37" i="1" s="1"/>
  <c r="M61" i="1"/>
  <c r="O61" i="1"/>
  <c r="I63" i="1"/>
  <c r="J63" i="1"/>
  <c r="O63" i="1"/>
  <c r="P63" i="1"/>
  <c r="Q63" i="1" s="1"/>
  <c r="N64" i="1"/>
  <c r="O64" i="1"/>
  <c r="P64" i="1"/>
  <c r="N65" i="1"/>
  <c r="O65" i="1"/>
  <c r="P65" i="1"/>
  <c r="Q65" i="1" s="1"/>
  <c r="I66" i="1"/>
  <c r="J66" i="1"/>
  <c r="O66" i="1"/>
  <c r="P66" i="1"/>
  <c r="Q66" i="1" s="1"/>
  <c r="O67" i="1"/>
  <c r="P67" i="1"/>
  <c r="O68" i="1"/>
  <c r="P68" i="1"/>
  <c r="I69" i="1"/>
  <c r="J69" i="1"/>
  <c r="O69" i="1"/>
  <c r="P69" i="1"/>
  <c r="I72" i="1"/>
  <c r="J72" i="1"/>
  <c r="K72" i="1"/>
  <c r="N72" i="1"/>
  <c r="O72" i="1"/>
  <c r="P72" i="1"/>
  <c r="E73" i="1"/>
  <c r="F73" i="1"/>
  <c r="G73" i="1"/>
  <c r="H73" i="1"/>
  <c r="I73" i="1"/>
  <c r="J73" i="1"/>
  <c r="L73" i="1"/>
  <c r="M73" i="1"/>
  <c r="O73" i="1"/>
  <c r="P73" i="1"/>
  <c r="Q73" i="1"/>
  <c r="O75" i="1"/>
  <c r="P75" i="1"/>
  <c r="Q75" i="1" s="1"/>
  <c r="I76" i="1"/>
  <c r="J76" i="1"/>
  <c r="O76" i="1"/>
  <c r="P76" i="1"/>
  <c r="Q76" i="1" s="1"/>
  <c r="E77" i="1"/>
  <c r="F77" i="1"/>
  <c r="G77" i="1"/>
  <c r="H77" i="1"/>
  <c r="J77" i="1"/>
  <c r="P77" i="1"/>
  <c r="I79" i="1"/>
  <c r="J79" i="1"/>
  <c r="O79" i="1"/>
  <c r="P79" i="1"/>
  <c r="Q79" i="1"/>
  <c r="I80" i="1"/>
  <c r="J80" i="1"/>
  <c r="I81" i="1"/>
  <c r="J81" i="1"/>
  <c r="O81" i="1"/>
  <c r="P81" i="1"/>
  <c r="Q81" i="1" s="1"/>
  <c r="E82" i="1"/>
  <c r="F82" i="1"/>
  <c r="G82" i="1"/>
  <c r="H82" i="1"/>
  <c r="P82" i="1" s="1"/>
  <c r="Q82" i="1" s="1"/>
  <c r="K82" i="1"/>
  <c r="K71" i="1" s="1"/>
  <c r="L82" i="1"/>
  <c r="M82" i="1"/>
  <c r="O82" i="1"/>
  <c r="O83" i="1"/>
  <c r="P83" i="1"/>
  <c r="Q83" i="1"/>
  <c r="H85" i="1"/>
  <c r="H84" i="1" s="1"/>
  <c r="K85" i="1"/>
  <c r="K84" i="1" s="1"/>
  <c r="L85" i="1"/>
  <c r="L84" i="1" s="1"/>
  <c r="M85" i="1"/>
  <c r="M84" i="1" s="1"/>
  <c r="F86" i="1"/>
  <c r="I86" i="1"/>
  <c r="J86" i="1"/>
  <c r="K86" i="1"/>
  <c r="N86" i="1"/>
  <c r="P86" i="1"/>
  <c r="I87" i="1"/>
  <c r="J87" i="1"/>
  <c r="E87" i="1" s="1"/>
  <c r="K87" i="1"/>
  <c r="N87" i="1"/>
  <c r="O87" i="1"/>
  <c r="P87" i="1"/>
  <c r="Q87" i="1" s="1"/>
  <c r="I88" i="1"/>
  <c r="J88" i="1"/>
  <c r="O88" i="1"/>
  <c r="P88" i="1"/>
  <c r="Q88" i="1" s="1"/>
  <c r="I89" i="1"/>
  <c r="J89" i="1"/>
  <c r="O89" i="1"/>
  <c r="P89" i="1"/>
  <c r="I90" i="1"/>
  <c r="J90" i="1"/>
  <c r="O90" i="1"/>
  <c r="P90" i="1"/>
  <c r="Q90" i="1"/>
  <c r="I91" i="1"/>
  <c r="J91" i="1"/>
  <c r="E91" i="1" s="1"/>
  <c r="K91" i="1"/>
  <c r="N91" i="1"/>
  <c r="O91" i="1"/>
  <c r="P91" i="1"/>
  <c r="Q91" i="1" s="1"/>
  <c r="F92" i="1"/>
  <c r="F85" i="1" s="1"/>
  <c r="G92" i="1"/>
  <c r="G85" i="1" s="1"/>
  <c r="G84" i="1" s="1"/>
  <c r="I92" i="1"/>
  <c r="P92" i="1"/>
  <c r="E93" i="1"/>
  <c r="E92" i="1" s="1"/>
  <c r="E85" i="1" s="1"/>
  <c r="E84" i="1" s="1"/>
  <c r="I93" i="1"/>
  <c r="J93" i="1"/>
  <c r="O93" i="1"/>
  <c r="P93" i="1"/>
  <c r="Q93" i="1" s="1"/>
  <c r="I94" i="1"/>
  <c r="J94" i="1"/>
  <c r="O94" i="1"/>
  <c r="P94" i="1"/>
  <c r="I95" i="1"/>
  <c r="J95" i="1"/>
  <c r="O95" i="1"/>
  <c r="P95" i="1"/>
  <c r="Q95" i="1"/>
  <c r="E97" i="1"/>
  <c r="E96" i="1" s="1"/>
  <c r="F97" i="1"/>
  <c r="F96" i="1" s="1"/>
  <c r="G97" i="1"/>
  <c r="G96" i="1" s="1"/>
  <c r="H97" i="1"/>
  <c r="H96" i="1" s="1"/>
  <c r="K97" i="1"/>
  <c r="K96" i="1" s="1"/>
  <c r="L97" i="1"/>
  <c r="L96" i="1" s="1"/>
  <c r="M97" i="1"/>
  <c r="M96" i="1" s="1"/>
  <c r="I98" i="1"/>
  <c r="J98" i="1"/>
  <c r="O98" i="1"/>
  <c r="P98" i="1"/>
  <c r="I99" i="1"/>
  <c r="J99" i="1"/>
  <c r="O99" i="1"/>
  <c r="P99" i="1"/>
  <c r="Q99" i="1"/>
  <c r="E101" i="1"/>
  <c r="E100" i="1" s="1"/>
  <c r="F101" i="1"/>
  <c r="F100" i="1" s="1"/>
  <c r="O100" i="1" s="1"/>
  <c r="G101" i="1"/>
  <c r="G100" i="1" s="1"/>
  <c r="H101" i="1"/>
  <c r="I101" i="1" s="1"/>
  <c r="J101" i="1"/>
  <c r="K101" i="1"/>
  <c r="K100" i="1" s="1"/>
  <c r="L101" i="1"/>
  <c r="L100" i="1" s="1"/>
  <c r="M101" i="1"/>
  <c r="M100" i="1" s="1"/>
  <c r="O101" i="1"/>
  <c r="I102" i="1"/>
  <c r="J102" i="1"/>
  <c r="N102" i="1"/>
  <c r="O102" i="1"/>
  <c r="P102" i="1"/>
  <c r="Q102" i="1"/>
  <c r="I103" i="1"/>
  <c r="J103" i="1"/>
  <c r="O103" i="1"/>
  <c r="P103" i="1"/>
  <c r="Q103" i="1" s="1"/>
  <c r="I104" i="1"/>
  <c r="J104" i="1"/>
  <c r="N104" i="1"/>
  <c r="O104" i="1"/>
  <c r="P104" i="1"/>
  <c r="I105" i="1"/>
  <c r="J105" i="1"/>
  <c r="O105" i="1"/>
  <c r="Q105" i="1" s="1"/>
  <c r="P105" i="1"/>
  <c r="I106" i="1"/>
  <c r="J106" i="1"/>
  <c r="O106" i="1"/>
  <c r="P106" i="1"/>
  <c r="I107" i="1"/>
  <c r="J107" i="1"/>
  <c r="O107" i="1"/>
  <c r="P107" i="1"/>
  <c r="Q107" i="1"/>
  <c r="I108" i="1"/>
  <c r="J108" i="1"/>
  <c r="O108" i="1"/>
  <c r="P108" i="1"/>
  <c r="Q108" i="1" s="1"/>
  <c r="I109" i="1"/>
  <c r="J109" i="1"/>
  <c r="O109" i="1"/>
  <c r="P109" i="1"/>
  <c r="Q109" i="1" s="1"/>
  <c r="E111" i="1"/>
  <c r="E110" i="1" s="1"/>
  <c r="F111" i="1"/>
  <c r="F110" i="1" s="1"/>
  <c r="G111" i="1"/>
  <c r="G110" i="1" s="1"/>
  <c r="H111" i="1"/>
  <c r="H110" i="1" s="1"/>
  <c r="K111" i="1"/>
  <c r="K110" i="1" s="1"/>
  <c r="L111" i="1"/>
  <c r="L110" i="1" s="1"/>
  <c r="O110" i="1" s="1"/>
  <c r="M111" i="1"/>
  <c r="M110" i="1" s="1"/>
  <c r="O111" i="1"/>
  <c r="O112" i="1"/>
  <c r="P112" i="1"/>
  <c r="I113" i="1"/>
  <c r="J113" i="1"/>
  <c r="O113" i="1"/>
  <c r="P113" i="1"/>
  <c r="Q113" i="1" s="1"/>
  <c r="G114" i="1"/>
  <c r="E115" i="1"/>
  <c r="E114" i="1" s="1"/>
  <c r="F115" i="1"/>
  <c r="F114" i="1" s="1"/>
  <c r="G115" i="1"/>
  <c r="H115" i="1"/>
  <c r="P115" i="1" s="1"/>
  <c r="K115" i="1"/>
  <c r="K114" i="1" s="1"/>
  <c r="L115" i="1"/>
  <c r="L114" i="1" s="1"/>
  <c r="M115" i="1"/>
  <c r="F116" i="1"/>
  <c r="H116" i="1"/>
  <c r="O116" i="1"/>
  <c r="I117" i="1"/>
  <c r="J117" i="1"/>
  <c r="O117" i="1"/>
  <c r="P117" i="1"/>
  <c r="I118" i="1"/>
  <c r="J118" i="1"/>
  <c r="O118" i="1"/>
  <c r="Q118" i="1" s="1"/>
  <c r="P118" i="1"/>
  <c r="I119" i="1"/>
  <c r="J119" i="1"/>
  <c r="O119" i="1"/>
  <c r="P119" i="1"/>
  <c r="Q119" i="1" s="1"/>
  <c r="I120" i="1"/>
  <c r="J120" i="1"/>
  <c r="O120" i="1"/>
  <c r="P120" i="1"/>
  <c r="Q120" i="1" s="1"/>
  <c r="N121" i="1"/>
  <c r="O121" i="1"/>
  <c r="P121" i="1"/>
  <c r="Q121" i="1" s="1"/>
  <c r="I122" i="1"/>
  <c r="J122" i="1"/>
  <c r="N122" i="1"/>
  <c r="O122" i="1"/>
  <c r="P122" i="1"/>
  <c r="Q122" i="1" s="1"/>
  <c r="I123" i="1"/>
  <c r="J123" i="1"/>
  <c r="O123" i="1"/>
  <c r="P123" i="1"/>
  <c r="I116" i="1" l="1"/>
  <c r="P116" i="1"/>
  <c r="Q116" i="1"/>
  <c r="N115" i="1"/>
  <c r="M114" i="1"/>
  <c r="H114" i="1"/>
  <c r="J115" i="1"/>
  <c r="H100" i="1"/>
  <c r="J100" i="1" s="1"/>
  <c r="L71" i="1"/>
  <c r="L70" i="1" s="1"/>
  <c r="G71" i="1"/>
  <c r="G70" i="1" s="1"/>
  <c r="E71" i="1"/>
  <c r="E70" i="1" s="1"/>
  <c r="L11" i="1"/>
  <c r="H12" i="1"/>
  <c r="F12" i="1"/>
  <c r="Q123" i="1"/>
  <c r="Q117" i="1"/>
  <c r="J116" i="1"/>
  <c r="L124" i="1"/>
  <c r="Q106" i="1"/>
  <c r="Q104" i="1"/>
  <c r="Q98" i="1"/>
  <c r="O97" i="1"/>
  <c r="J97" i="1"/>
  <c r="Q94" i="1"/>
  <c r="O92" i="1"/>
  <c r="Q92" i="1" s="1"/>
  <c r="Q89" i="1"/>
  <c r="E86" i="1"/>
  <c r="H71" i="1"/>
  <c r="F71" i="1"/>
  <c r="M71" i="1"/>
  <c r="M70" i="1" s="1"/>
  <c r="Q72" i="1"/>
  <c r="Q69" i="1"/>
  <c r="Q64" i="1"/>
  <c r="H38" i="1"/>
  <c r="F38" i="1"/>
  <c r="Q58" i="1"/>
  <c r="N44" i="1"/>
  <c r="M38" i="1"/>
  <c r="K38" i="1"/>
  <c r="K37" i="1" s="1"/>
  <c r="K124" i="1" s="1"/>
  <c r="G38" i="1"/>
  <c r="G37" i="1" s="1"/>
  <c r="G124" i="1" s="1"/>
  <c r="E38" i="1"/>
  <c r="E37" i="1" s="1"/>
  <c r="E124" i="1" s="1"/>
  <c r="I35" i="1"/>
  <c r="Q32" i="1"/>
  <c r="K11" i="1"/>
  <c r="E11" i="1"/>
  <c r="Q23" i="1"/>
  <c r="Q19" i="1"/>
  <c r="J16" i="1"/>
  <c r="Q15" i="1"/>
  <c r="O13" i="1"/>
  <c r="Q13" i="1" s="1"/>
  <c r="I13" i="1"/>
  <c r="G12" i="1"/>
  <c r="G11" i="1" s="1"/>
  <c r="Q10" i="1"/>
  <c r="N9" i="1"/>
  <c r="J9" i="1"/>
  <c r="N100" i="1"/>
  <c r="P100" i="1"/>
  <c r="Q100" i="1" s="1"/>
  <c r="I84" i="1"/>
  <c r="P84" i="1"/>
  <c r="J71" i="1"/>
  <c r="H70" i="1"/>
  <c r="I71" i="1"/>
  <c r="P71" i="1"/>
  <c r="O71" i="1"/>
  <c r="F70" i="1"/>
  <c r="O70" i="1" s="1"/>
  <c r="J38" i="1"/>
  <c r="P38" i="1"/>
  <c r="H37" i="1"/>
  <c r="I38" i="1"/>
  <c r="F37" i="1"/>
  <c r="O37" i="1" s="1"/>
  <c r="O38" i="1"/>
  <c r="M37" i="1"/>
  <c r="N37" i="1" s="1"/>
  <c r="N38" i="1"/>
  <c r="M11" i="1"/>
  <c r="N11" i="1" s="1"/>
  <c r="N12" i="1"/>
  <c r="P110" i="1"/>
  <c r="J114" i="1"/>
  <c r="P114" i="1"/>
  <c r="I114" i="1"/>
  <c r="O114" i="1"/>
  <c r="J96" i="1"/>
  <c r="I96" i="1"/>
  <c r="P96" i="1"/>
  <c r="F84" i="1"/>
  <c r="O84" i="1" s="1"/>
  <c r="J85" i="1"/>
  <c r="O85" i="1"/>
  <c r="H11" i="1"/>
  <c r="I12" i="1"/>
  <c r="J12" i="1"/>
  <c r="P12" i="1"/>
  <c r="F11" i="1"/>
  <c r="O11" i="1" s="1"/>
  <c r="O12" i="1"/>
  <c r="J8" i="1"/>
  <c r="P8" i="1"/>
  <c r="Q8" i="1" s="1"/>
  <c r="I8" i="1"/>
  <c r="M124" i="1"/>
  <c r="N124" i="1" s="1"/>
  <c r="N114" i="1"/>
  <c r="I100" i="1"/>
  <c r="O96" i="1"/>
  <c r="P111" i="1"/>
  <c r="O115" i="1"/>
  <c r="Q115" i="1" s="1"/>
  <c r="I115" i="1"/>
  <c r="P101" i="1"/>
  <c r="Q101" i="1" s="1"/>
  <c r="N101" i="1"/>
  <c r="P97" i="1"/>
  <c r="Q97" i="1" s="1"/>
  <c r="I97" i="1"/>
  <c r="J92" i="1"/>
  <c r="O86" i="1"/>
  <c r="Q86" i="1" s="1"/>
  <c r="P85" i="1"/>
  <c r="Q85" i="1" s="1"/>
  <c r="I85" i="1"/>
  <c r="O77" i="1"/>
  <c r="Q77" i="1" s="1"/>
  <c r="I77" i="1"/>
  <c r="P61" i="1"/>
  <c r="Q61" i="1" s="1"/>
  <c r="I61" i="1"/>
  <c r="P44" i="1"/>
  <c r="Q44" i="1" s="1"/>
  <c r="P39" i="1"/>
  <c r="Q39" i="1" s="1"/>
  <c r="N39" i="1"/>
  <c r="P35" i="1"/>
  <c r="Q35" i="1" s="1"/>
  <c r="P33" i="1"/>
  <c r="Q33" i="1" s="1"/>
  <c r="P25" i="1"/>
  <c r="Q25" i="1" s="1"/>
  <c r="N25" i="1"/>
  <c r="O9" i="1"/>
  <c r="Q9" i="1" s="1"/>
  <c r="I9" i="1"/>
  <c r="Q71" i="1" l="1"/>
  <c r="I70" i="1"/>
  <c r="J70" i="1"/>
  <c r="P70" i="1"/>
  <c r="Q70" i="1" s="1"/>
  <c r="Q12" i="1"/>
  <c r="Q114" i="1"/>
  <c r="Q38" i="1"/>
  <c r="Q84" i="1"/>
  <c r="J84" i="1"/>
  <c r="J11" i="1"/>
  <c r="P11" i="1"/>
  <c r="Q11" i="1" s="1"/>
  <c r="I11" i="1"/>
  <c r="I37" i="1"/>
  <c r="J37" i="1"/>
  <c r="P37" i="1"/>
  <c r="Q37" i="1" s="1"/>
  <c r="Q96" i="1"/>
  <c r="F124" i="1"/>
  <c r="O124" i="1" s="1"/>
  <c r="H124" i="1"/>
  <c r="I124" i="1" l="1"/>
  <c r="J124" i="1"/>
  <c r="P124" i="1"/>
  <c r="Q124" i="1" s="1"/>
</calcChain>
</file>

<file path=xl/sharedStrings.xml><?xml version="1.0" encoding="utf-8"?>
<sst xmlns="http://schemas.openxmlformats.org/spreadsheetml/2006/main" count="303" uniqueCount="222">
  <si>
    <t>Фінансове управління РДА</t>
  </si>
  <si>
    <t>Всього</t>
  </si>
  <si>
    <t xml:space="preserve"> </t>
  </si>
  <si>
    <t xml:space="preserve">Субвенції з місцевого бюджету на співфінансування інвестиційних проектів </t>
  </si>
  <si>
    <t>0180</t>
  </si>
  <si>
    <t>3719750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</si>
  <si>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</si>
  <si>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3719730</t>
  </si>
  <si>
    <t>Інші субвенції з місцевого бюджету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</si>
  <si>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</si>
  <si>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</si>
  <si>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</si>
  <si>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</si>
  <si>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</si>
  <si>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Інші дотації з місцевого бюджету</t>
  </si>
  <si>
    <t>9150</t>
  </si>
  <si>
    <t>3719150</t>
  </si>
  <si>
    <t>Резервний фонд</t>
  </si>
  <si>
    <t>0133</t>
  </si>
  <si>
    <t>8700</t>
  </si>
  <si>
    <t>3718700</t>
  </si>
  <si>
    <t>- cубвенція з державного бюджету місцевим бюджетам на здійснення заходів щодо соціально-економічного розвитку окремих територій</t>
  </si>
  <si>
    <t>Нерозподілені трансферти з державного бюджету</t>
  </si>
  <si>
    <t>8500</t>
  </si>
  <si>
    <t>3718500</t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</si>
  <si>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</si>
  <si>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3710000</t>
  </si>
  <si>
    <r>
      <t xml:space="preserve">Фінансове управління РДА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</si>
  <si>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3700000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</si>
  <si>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</si>
  <si>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</si>
  <si>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2419800</t>
  </si>
  <si>
    <t>Охорона та раціональне використання природних ресурсів</t>
  </si>
  <si>
    <t>0511</t>
  </si>
  <si>
    <t>2418311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</si>
  <si>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</si>
  <si>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2410000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</si>
  <si>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</si>
  <si>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2400000</t>
  </si>
  <si>
    <t>1019800</t>
  </si>
  <si>
    <t>Проведення навчально-тренувальних зборів і змагань з неолімпійських видів спорту</t>
  </si>
  <si>
    <t>0810</t>
  </si>
  <si>
    <t>5012</t>
  </si>
  <si>
    <t>1015012</t>
  </si>
  <si>
    <t>Проведення навчально-тренувальних зборів і змагань з олімпійських видів спорту</t>
  </si>
  <si>
    <t>5011</t>
  </si>
  <si>
    <t>1015011</t>
  </si>
  <si>
    <t>Інші заходи в галузі культури і мистецтва</t>
  </si>
  <si>
    <t>0829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</si>
  <si>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</si>
  <si>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</si>
  <si>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</si>
  <si>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</si>
  <si>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</si>
  <si>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</si>
  <si>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</si>
  <si>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</si>
  <si>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бібліотек</t>
  </si>
  <si>
    <t>0824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</si>
  <si>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</si>
  <si>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</si>
  <si>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</si>
  <si>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</si>
  <si>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</si>
  <si>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</si>
  <si>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r>
      <t>Відділ культури РДА</t>
    </r>
    <r>
      <rPr>
        <i/>
        <sz val="10"/>
        <color theme="1"/>
        <rFont val="Times New Roman"/>
        <family val="1"/>
        <charset val="204"/>
      </rPr>
      <t xml:space="preserve">                             (відповідальний виконавець)</t>
    </r>
  </si>
  <si>
    <t>1010000</t>
  </si>
  <si>
    <r>
      <t xml:space="preserve">Відділ культури РДА        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</si>
  <si>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1000000</t>
  </si>
  <si>
    <t>0910000</t>
  </si>
  <si>
    <t>Заходи державної політики з питань дітей та їх соціального захисту</t>
  </si>
  <si>
    <t>1040</t>
  </si>
  <si>
    <t>3112</t>
  </si>
  <si>
    <t>0913112</t>
  </si>
  <si>
    <r>
      <t>Служба у справах дітей РДА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</si>
  <si>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r>
      <t xml:space="preserve">Служба у справах дітей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</si>
  <si>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0900000</t>
  </si>
  <si>
    <t>0819800</t>
  </si>
  <si>
    <t>Інші заходи у сфері соціального захисту і соціального забезпечення</t>
  </si>
  <si>
    <t>1090</t>
  </si>
  <si>
    <t>3242</t>
  </si>
  <si>
    <t>0813242</t>
  </si>
  <si>
    <t>у тому числі за рахунок коштів обласного бюджету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</si>
  <si>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</si>
  <si>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1010</t>
  </si>
  <si>
    <t>3171</t>
  </si>
  <si>
    <t>0813171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</si>
  <si>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</si>
  <si>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</si>
  <si>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</si>
  <si>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</si>
  <si>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</si>
  <si>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0813140</t>
  </si>
  <si>
    <t>Заходи державної політики з питань сім"ї</t>
  </si>
  <si>
    <t>3123</t>
  </si>
  <si>
    <t>0813123</t>
  </si>
  <si>
    <t>у тому числі:</t>
  </si>
  <si>
    <t>за рахунок коштів районного бюджету, усього:</t>
  </si>
  <si>
    <r>
      <t xml:space="preserve">Управління соціального захисту населення РДА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</si>
  <si>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0810000</t>
  </si>
  <si>
    <r>
      <t xml:space="preserve">Управління соціального захисту населення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</si>
  <si>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0800000</t>
  </si>
  <si>
    <t>у тому числі, за рахунок субвенції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</si>
  <si>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Виконання інвестиційних проектів в рамках реалізації заходів, спрямованих на розвиток системи охорони здоров'я у сільській місцевості, усього:</t>
  </si>
  <si>
    <t>0490</t>
  </si>
  <si>
    <t>7367</t>
  </si>
  <si>
    <t>0717367</t>
  </si>
  <si>
    <t>Інші програми та заходи у сфері охорони здоров"я</t>
  </si>
  <si>
    <t>0763</t>
  </si>
  <si>
    <t>0712152</t>
  </si>
  <si>
    <t>за рахунок коштів районного бюджету</t>
  </si>
  <si>
    <t>за рахунок 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</si>
  <si>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Централізовані заходи з лікування хворих на цукровий та нецукровий діабет</t>
  </si>
  <si>
    <t>2144</t>
  </si>
  <si>
    <t>0712144</t>
  </si>
  <si>
    <t>за рахунок залишку медичної субвенції станом на 01.01.2019 року</t>
  </si>
  <si>
    <t>Первинна медична допомога населенню, що надається центрами первинної медичної (медико-санітарної) допомоги, усього:</t>
  </si>
  <si>
    <t>0726</t>
  </si>
  <si>
    <t>2111</t>
  </si>
  <si>
    <t>0712111</t>
  </si>
  <si>
    <r>
      <t xml:space="preserve">Відділ охорони здоров"я РДА                  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</si>
  <si>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0710000</t>
  </si>
  <si>
    <r>
      <t xml:space="preserve">Відділ охорони здоров"я РДА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</si>
  <si>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0700000</t>
  </si>
  <si>
    <t>0619800</t>
  </si>
  <si>
    <t>0615012</t>
  </si>
  <si>
    <t>0615011</t>
  </si>
  <si>
    <t>коштів районного бюджету</t>
  </si>
  <si>
    <t>інші кошти</t>
  </si>
  <si>
    <t xml:space="preserve">субвенції на реалізацію заходів, спрямованих на підвищення якості освіти </t>
  </si>
  <si>
    <t>субвенції з місцевого бюджету на здійснення переданих видатків у сфері освіти за рахунок коштів освітньої субвенції</t>
  </si>
  <si>
    <t>у тому числі за рахунок:</t>
  </si>
  <si>
    <t>Забезпечення діяльності інклюзивно-ресурсних центрів</t>
  </si>
  <si>
    <t>0990</t>
  </si>
  <si>
    <t>1170</t>
  </si>
  <si>
    <t>0611170</t>
  </si>
  <si>
    <t>Інші програми та заходи у сфері освіти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</si>
  <si>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</si>
  <si>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</si>
  <si>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</si>
  <si>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</si>
  <si>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</si>
  <si>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Інші програми, заклади та заходи у сфері освіти</t>
  </si>
  <si>
    <t>1160</t>
  </si>
  <si>
    <t>0611160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</si>
  <si>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</si>
  <si>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</si>
  <si>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</si>
  <si>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</si>
  <si>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</si>
  <si>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коштів районного бюджету:</t>
  </si>
  <si>
    <t>залишку освітньої субвенції, що утворився станом на 01.01.2020 року</t>
  </si>
  <si>
    <t>субвенції на забезпечення якісної, сучасної і доступної освіти "Нова українська школа"</t>
  </si>
  <si>
    <t>субвенції на надання державної підтримки особам з особливими освітніми потребами</t>
  </si>
  <si>
    <t xml:space="preserve">освітньої субвенції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</si>
  <si>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</si>
  <si>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0921</t>
  </si>
  <si>
    <t>1020</t>
  </si>
  <si>
    <t>0611020</t>
  </si>
  <si>
    <t>іншої субвенції з місцевих бюджетів</t>
  </si>
  <si>
    <t>Надання дошкільної освіти</t>
  </si>
  <si>
    <t>0910</t>
  </si>
  <si>
    <t>0611010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</si>
  <si>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</si>
  <si>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0610000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</si>
  <si>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</si>
  <si>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0600000</t>
  </si>
  <si>
    <t>Утримання та забезпечення діяльності центрів соціальних служб для сім`ї, дітей та молоді</t>
  </si>
  <si>
    <t>3121</t>
  </si>
  <si>
    <t>0233121</t>
  </si>
  <si>
    <r>
      <t>Мукачівський районний центр соціальних служб для сім"ї, дітей та молоді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</si>
  <si>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0230000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</si>
  <si>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</si>
  <si>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</si>
  <si>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0223104</t>
  </si>
  <si>
    <r>
      <t>Мукачівський районний територіальний центр соціального обслуговування (надання соціальних послуг)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</si>
  <si>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0220000</t>
  </si>
  <si>
    <t>0219800</t>
  </si>
  <si>
    <t>Інші заходи громадського порядку і безпеки</t>
  </si>
  <si>
    <t>0380</t>
  </si>
  <si>
    <t>0218230</t>
  </si>
  <si>
    <t>0218311</t>
  </si>
  <si>
    <t>Інші заходи громадського порядку та безпеки</t>
  </si>
  <si>
    <t>коштів районного бюджету (співфінансування)</t>
  </si>
  <si>
    <t>субвенції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</si>
  <si>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Утримання та розвиток автомобільних доріг та дорожньої інфраструктури за рахунок трансфертів з інших місцевих бюджетів</t>
  </si>
  <si>
    <t>0456</t>
  </si>
  <si>
    <t>0217463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</si>
  <si>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</si>
  <si>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</si>
  <si>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Реалізація інших заходів щодо соціально-економічного розвитку територій</t>
  </si>
  <si>
    <t>0217370</t>
  </si>
  <si>
    <t>Фінансова підтримка дитячо-юнацьких спортивних шкіл фізкультурно-спортивних товариств</t>
  </si>
  <si>
    <t>5032</t>
  </si>
  <si>
    <t>0215032</t>
  </si>
  <si>
    <t>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</si>
  <si>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</si>
  <si>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0210000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</si>
  <si>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</si>
  <si>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0200000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</si>
  <si>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</si>
  <si>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</si>
  <si>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</si>
  <si>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</si>
  <si>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</si>
  <si>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0110000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</si>
  <si>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</si>
  <si>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0100000</t>
  </si>
  <si>
    <t>% виконання до уточненого плану за 2020 рік</t>
  </si>
  <si>
    <t>Виконано за І півріччя 2020 року</t>
  </si>
  <si>
    <t>Затверджено на 2020 рік з урахуванням змін</t>
  </si>
  <si>
    <t>Затверджено на 2020 рік</t>
  </si>
  <si>
    <t>% виконання до уточненого плану за І півріччя 2020 року</t>
  </si>
  <si>
    <t>Уточнений план на І півріччя 2020 року</t>
  </si>
  <si>
    <t>Разом по загальному і спеціальному фондах:</t>
  </si>
  <si>
    <t>Спеціальний фонд</t>
  </si>
  <si>
    <t>Загальний фонд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</si>
  <si>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</si>
  <si>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</si>
  <si>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</si>
  <si>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</si>
  <si>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Інформація  про виконання видаткової частини Мукачівського районного бюджету за І півріччя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</si>
</sst>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8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6" fillId="0" borderId="0"/>
    <xf numFmtId="0" fontId="9" fillId="0" borderId="0"/>
    <xf numFmtId="0" fontId="9" fillId="0" borderId="0"/>
    <xf numFmtId="0" fontId="27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vertical="center" wrapText="1"/>
    </xf>
    <xf numFmtId="165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quotePrefix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165" fontId="2" fillId="0" borderId="4" xfId="0" quotePrefix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3" fontId="2" fillId="0" borderId="6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165" fontId="6" fillId="0" borderId="5" xfId="0" quotePrefix="1" applyNumberFormat="1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vertical="center" wrapText="1"/>
    </xf>
    <xf numFmtId="165" fontId="3" fillId="0" borderId="4" xfId="0" quotePrefix="1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165" fontId="11" fillId="0" borderId="4" xfId="0" applyNumberFormat="1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165" fontId="2" fillId="0" borderId="5" xfId="3" quotePrefix="1" applyNumberFormat="1" applyFont="1" applyFill="1" applyBorder="1" applyAlignment="1">
      <alignment vertical="center" wrapText="1"/>
    </xf>
    <xf numFmtId="165" fontId="7" fillId="0" borderId="5" xfId="3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3" fontId="12" fillId="0" borderId="5" xfId="3" applyNumberFormat="1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vertical="center" wrapText="1"/>
    </xf>
    <xf numFmtId="3" fontId="12" fillId="0" borderId="7" xfId="3" applyNumberFormat="1" applyFont="1" applyFill="1" applyBorder="1" applyAlignment="1">
      <alignment vertical="center" wrapText="1"/>
    </xf>
    <xf numFmtId="3" fontId="15" fillId="0" borderId="5" xfId="0" applyNumberFormat="1" applyFont="1" applyFill="1" applyBorder="1" applyAlignment="1">
      <alignment vertical="center" wrapText="1"/>
    </xf>
    <xf numFmtId="3" fontId="16" fillId="0" borderId="5" xfId="3" applyNumberFormat="1" applyFont="1" applyFill="1" applyBorder="1" applyAlignment="1">
      <alignment vertical="center" wrapText="1"/>
    </xf>
    <xf numFmtId="3" fontId="17" fillId="0" borderId="5" xfId="3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7" fillId="0" borderId="10" xfId="4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2" xfId="4" applyNumberFormat="1" applyFont="1" applyFill="1" applyBorder="1" applyAlignment="1" applyProtection="1">
      <alignment horizontal="center" vertical="center" wrapText="1"/>
    </xf>
    <xf numFmtId="0" fontId="2" fillId="0" borderId="10" xfId="4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" applyNumberFormat="1" applyFont="1" applyFill="1" applyBorder="1" applyAlignment="1" applyProtection="1">
      <alignment horizontal="center" vertical="center" wrapText="1"/>
    </xf>
    <xf numFmtId="0" fontId="2" fillId="0" borderId="12" xfId="4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30">
    <cellStyle name="Normal_meresha_07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1"/>
    <cellStyle name="Обычный 2 2" xfId="2"/>
    <cellStyle name="Обычный 3" xfId="26"/>
    <cellStyle name="Обычный 4" xfId="4"/>
    <cellStyle name="Обычный 4 2" xfId="27"/>
    <cellStyle name="Обычный 5" xfId="28"/>
    <cellStyle name="Обычный 5 2" xfId="3"/>
    <cellStyle name="Стиль 1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showZeros="0" tabSelected="1" topLeftCell="A6" workbookViewId="0">
      <pane xSplit="4" ySplit="2" topLeftCell="E85" activePane="bottomRight" state="frozen"/>
      <selection activeCell="A6" sqref="A6"/>
      <selection pane="topRight" activeCell="E6" sqref="E6"/>
      <selection pane="bottomLeft" activeCell="A8" sqref="A8"/>
      <selection pane="bottomRight" activeCell="I17" sqref="I17"/>
    </sheetView>
  </sheetViews>
  <sheetFormatPr defaultRowHeight="12.75" x14ac:dyDescent="0.2"/>
  <cols>
    <col min="1" max="1" width="12" style="1" customWidth="1"/>
    <col min="2" max="2" width="9.7109375" style="1" customWidth="1"/>
    <col min="3" max="3" width="9.140625" style="1" customWidth="1"/>
    <col min="4" max="4" width="41.85546875" style="1" customWidth="1"/>
    <col min="5" max="5" width="12.28515625" style="3" customWidth="1"/>
    <col min="6" max="8" width="11.5703125" style="2" customWidth="1"/>
    <col min="9" max="9" width="13.140625" style="2" customWidth="1"/>
    <col min="10" max="10" width="13.7109375" style="2" customWidth="1"/>
    <col min="11" max="13" width="11.5703125" style="2" customWidth="1"/>
    <col min="14" max="14" width="12.5703125" style="2" customWidth="1"/>
    <col min="15" max="15" width="15.7109375" style="2" customWidth="1"/>
    <col min="16" max="16" width="14.5703125" style="2" customWidth="1"/>
    <col min="17" max="17" width="11.85546875" style="2" customWidth="1"/>
    <col min="18" max="20" width="9.140625" style="2"/>
    <col min="21" max="16384" width="9.140625" style="1"/>
  </cols>
  <sheetData>
    <row r="1" spans="1:17" s="1" customFormat="1" ht="15" x14ac:dyDescent="0.25"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0"/>
    </row>
    <row r="2" spans="1:17" s="1" customFormat="1" ht="15" x14ac:dyDescent="0.25"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90"/>
    </row>
    <row r="3" spans="1:17" s="1" customFormat="1" ht="18.75" x14ac:dyDescent="0.3">
      <c r="A3" s="91" t="s">
        <v>221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1" customFormat="1" x14ac:dyDescent="0.2">
      <c r="E4" s="3"/>
      <c r="F4" s="93"/>
      <c r="G4" s="93"/>
      <c r="H4" s="93"/>
      <c r="I4" s="93"/>
      <c r="J4" s="93"/>
      <c r="K4" s="2"/>
      <c r="L4" s="2"/>
      <c r="M4" s="2"/>
      <c r="N4" s="2"/>
      <c r="O4" s="2"/>
      <c r="P4" s="2"/>
      <c r="Q4" s="2"/>
    </row>
    <row r="5" spans="1:17" s="1" customFormat="1" ht="13.5" thickBot="1" x14ac:dyDescent="0.25"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ht="12.75" customHeight="1" x14ac:dyDescent="0.2">
      <c r="A6" s="94" t="s">
        <v>220</v>
      </c>
      <c r="B6" s="96" t="s">
        <v>219</v>
      </c>
      <c r="C6" s="98" t="s">
        <v>218</v>
      </c>
      <c r="D6" s="100" t="s">
        <v>217</v>
      </c>
      <c r="E6" s="102" t="s">
        <v>216</v>
      </c>
      <c r="F6" s="103"/>
      <c r="G6" s="103"/>
      <c r="H6" s="103"/>
      <c r="I6" s="103"/>
      <c r="J6" s="104"/>
      <c r="K6" s="102" t="s">
        <v>215</v>
      </c>
      <c r="L6" s="103"/>
      <c r="M6" s="103"/>
      <c r="N6" s="104"/>
      <c r="O6" s="105" t="s">
        <v>214</v>
      </c>
      <c r="P6" s="106"/>
      <c r="Q6" s="107"/>
    </row>
    <row r="7" spans="1:17" s="1" customFormat="1" ht="66.75" customHeight="1" x14ac:dyDescent="0.2">
      <c r="A7" s="95"/>
      <c r="B7" s="97"/>
      <c r="C7" s="99"/>
      <c r="D7" s="101"/>
      <c r="E7" s="89" t="s">
        <v>211</v>
      </c>
      <c r="F7" s="86" t="s">
        <v>210</v>
      </c>
      <c r="G7" s="85" t="s">
        <v>213</v>
      </c>
      <c r="H7" s="85" t="s">
        <v>209</v>
      </c>
      <c r="I7" s="85" t="s">
        <v>212</v>
      </c>
      <c r="J7" s="88" t="s">
        <v>208</v>
      </c>
      <c r="K7" s="87" t="s">
        <v>211</v>
      </c>
      <c r="L7" s="86" t="s">
        <v>210</v>
      </c>
      <c r="M7" s="85" t="s">
        <v>209</v>
      </c>
      <c r="N7" s="84" t="s">
        <v>208</v>
      </c>
      <c r="O7" s="83" t="s">
        <v>210</v>
      </c>
      <c r="P7" s="82" t="s">
        <v>209</v>
      </c>
      <c r="Q7" s="81" t="s">
        <v>208</v>
      </c>
    </row>
    <row r="8" spans="1:17" s="1" customFormat="1" ht="24.75" customHeight="1" x14ac:dyDescent="0.2">
      <c r="A8" s="47" t="s">
        <v>207</v>
      </c>
      <c r="B8" s="46"/>
      <c r="C8" s="45"/>
      <c r="D8" s="44" t="s">
        <v>206</v>
      </c>
      <c r="E8" s="26">
        <f t="shared" ref="E8:H9" si="0">E9</f>
        <v>6273200</v>
      </c>
      <c r="F8" s="25">
        <f t="shared" si="0"/>
        <v>6503200</v>
      </c>
      <c r="G8" s="25">
        <f t="shared" si="0"/>
        <v>3395600</v>
      </c>
      <c r="H8" s="23">
        <f t="shared" si="0"/>
        <v>2817983</v>
      </c>
      <c r="I8" s="24">
        <f t="shared" ref="I8:I13" si="1">H8/G8*100</f>
        <v>82.98925079514666</v>
      </c>
      <c r="J8" s="22">
        <f t="shared" ref="J8:J13" si="2">H8/F8*100</f>
        <v>43.332251814491329</v>
      </c>
      <c r="K8" s="35">
        <f t="shared" ref="K8:M9" si="3">K9</f>
        <v>1300</v>
      </c>
      <c r="L8" s="23">
        <f t="shared" si="3"/>
        <v>1300</v>
      </c>
      <c r="M8" s="23">
        <f t="shared" si="3"/>
        <v>0</v>
      </c>
      <c r="N8" s="22">
        <f>M8/L8*100</f>
        <v>0</v>
      </c>
      <c r="O8" s="21">
        <f t="shared" ref="O8:O39" si="4">F8+L8</f>
        <v>6504500</v>
      </c>
      <c r="P8" s="20">
        <f t="shared" ref="P8:P39" si="5">H8+M8</f>
        <v>2817983</v>
      </c>
      <c r="Q8" s="19">
        <f t="shared" ref="Q8:Q13" si="6">P8/O8*100</f>
        <v>43.323591359827809</v>
      </c>
    </row>
    <row r="9" spans="1:17" s="1" customFormat="1" ht="25.5" customHeight="1" x14ac:dyDescent="0.2">
      <c r="A9" s="47" t="s">
        <v>205</v>
      </c>
      <c r="B9" s="46"/>
      <c r="C9" s="45"/>
      <c r="D9" s="44" t="s">
        <v>204</v>
      </c>
      <c r="E9" s="26">
        <f t="shared" si="0"/>
        <v>6273200</v>
      </c>
      <c r="F9" s="25">
        <f t="shared" si="0"/>
        <v>6503200</v>
      </c>
      <c r="G9" s="25">
        <f t="shared" si="0"/>
        <v>3395600</v>
      </c>
      <c r="H9" s="23">
        <f t="shared" si="0"/>
        <v>2817983</v>
      </c>
      <c r="I9" s="24">
        <f t="shared" si="1"/>
        <v>82.98925079514666</v>
      </c>
      <c r="J9" s="22">
        <f t="shared" si="2"/>
        <v>43.332251814491329</v>
      </c>
      <c r="K9" s="21">
        <f t="shared" si="3"/>
        <v>1300</v>
      </c>
      <c r="L9" s="23">
        <f t="shared" si="3"/>
        <v>1300</v>
      </c>
      <c r="M9" s="23">
        <f t="shared" si="3"/>
        <v>0</v>
      </c>
      <c r="N9" s="22">
        <f>M9/L9*100</f>
        <v>0</v>
      </c>
      <c r="O9" s="21">
        <f t="shared" si="4"/>
        <v>6504500</v>
      </c>
      <c r="P9" s="20">
        <f t="shared" si="5"/>
        <v>2817983</v>
      </c>
      <c r="Q9" s="19">
        <f t="shared" si="6"/>
        <v>43.323591359827809</v>
      </c>
    </row>
    <row r="10" spans="1:17" s="1" customFormat="1" ht="69.75" customHeight="1" x14ac:dyDescent="0.2">
      <c r="A10" s="30" t="s">
        <v>203</v>
      </c>
      <c r="B10" s="34" t="s">
        <v>202</v>
      </c>
      <c r="C10" s="28" t="s">
        <v>201</v>
      </c>
      <c r="D10" s="36" t="s">
        <v>200</v>
      </c>
      <c r="E10" s="26">
        <v>6273200</v>
      </c>
      <c r="F10" s="25">
        <v>6503200</v>
      </c>
      <c r="G10" s="25">
        <v>3395600</v>
      </c>
      <c r="H10" s="23">
        <v>2817983</v>
      </c>
      <c r="I10" s="24">
        <f t="shared" si="1"/>
        <v>82.98925079514666</v>
      </c>
      <c r="J10" s="22">
        <f t="shared" si="2"/>
        <v>43.332251814491329</v>
      </c>
      <c r="K10" s="35">
        <v>1300</v>
      </c>
      <c r="L10" s="23">
        <v>1300</v>
      </c>
      <c r="M10" s="23"/>
      <c r="N10" s="22">
        <f>M10/L10*100</f>
        <v>0</v>
      </c>
      <c r="O10" s="21">
        <f t="shared" si="4"/>
        <v>6504500</v>
      </c>
      <c r="P10" s="20">
        <f t="shared" si="5"/>
        <v>2817983</v>
      </c>
      <c r="Q10" s="19">
        <f t="shared" si="6"/>
        <v>43.323591359827809</v>
      </c>
    </row>
    <row r="11" spans="1:17" s="1" customFormat="1" ht="32.25" customHeight="1" x14ac:dyDescent="0.2">
      <c r="A11" s="47" t="s">
        <v>199</v>
      </c>
      <c r="B11" s="46"/>
      <c r="C11" s="45"/>
      <c r="D11" s="44" t="s">
        <v>198</v>
      </c>
      <c r="E11" s="20">
        <f>E12+E33+E35</f>
        <v>8755800</v>
      </c>
      <c r="F11" s="25">
        <f>F12+F33+F35</f>
        <v>16163880</v>
      </c>
      <c r="G11" s="25">
        <f>G12+G33+G35</f>
        <v>10256180</v>
      </c>
      <c r="H11" s="23">
        <f>H12+H33+H35</f>
        <v>8727232</v>
      </c>
      <c r="I11" s="24">
        <f t="shared" si="1"/>
        <v>85.092422324881184</v>
      </c>
      <c r="J11" s="22">
        <f t="shared" si="2"/>
        <v>53.992185044679864</v>
      </c>
      <c r="K11" s="23">
        <f>K12+K33+K35</f>
        <v>150000</v>
      </c>
      <c r="L11" s="23">
        <f>L12+L33+L35</f>
        <v>4289000</v>
      </c>
      <c r="M11" s="23">
        <f>M12+M33+M35</f>
        <v>1651974</v>
      </c>
      <c r="N11" s="22">
        <f>M11/L11*100</f>
        <v>38.516530659827467</v>
      </c>
      <c r="O11" s="21">
        <f t="shared" si="4"/>
        <v>20452880</v>
      </c>
      <c r="P11" s="20">
        <f t="shared" si="5"/>
        <v>10379206</v>
      </c>
      <c r="Q11" s="19">
        <f t="shared" si="6"/>
        <v>50.746916815626939</v>
      </c>
    </row>
    <row r="12" spans="1:17" s="1" customFormat="1" ht="32.25" customHeight="1" x14ac:dyDescent="0.2">
      <c r="A12" s="47" t="s">
        <v>197</v>
      </c>
      <c r="B12" s="34"/>
      <c r="C12" s="60"/>
      <c r="D12" s="44" t="s">
        <v>196</v>
      </c>
      <c r="E12" s="20">
        <f>E13+E16+E20+E21+E22+E23+E25+E29+E30+E32</f>
        <v>2734600</v>
      </c>
      <c r="F12" s="25">
        <f>F13+F16+F20+F21+F22+F23+F25+F29+F30+F32+F31</f>
        <v>10142680</v>
      </c>
      <c r="G12" s="25">
        <f>G13+G16+G20+G21+G22+G23+G25+G29+G30+G32+G31</f>
        <v>7226580</v>
      </c>
      <c r="H12" s="25">
        <f>H13+H16+H20+H21+H22+H23+H25+H29+H30+H32+H31</f>
        <v>6037715</v>
      </c>
      <c r="I12" s="24">
        <f t="shared" si="1"/>
        <v>83.548718757697287</v>
      </c>
      <c r="J12" s="22">
        <f t="shared" si="2"/>
        <v>59.527807246211061</v>
      </c>
      <c r="K12" s="25">
        <f>K13+K16+K20+K21+K22+K23+K25+K29+K30+K32</f>
        <v>0</v>
      </c>
      <c r="L12" s="25">
        <f>L13+L16+L20+L21+L22+L23+L25+L29+L30+L32</f>
        <v>4139000</v>
      </c>
      <c r="M12" s="25">
        <f>M13+M16+M20+M21+M22+M23+M25+M29+M30+M32</f>
        <v>1624000</v>
      </c>
      <c r="N12" s="22">
        <f>M12/L12*100</f>
        <v>39.236530562937908</v>
      </c>
      <c r="O12" s="21">
        <f t="shared" si="4"/>
        <v>14281680</v>
      </c>
      <c r="P12" s="20">
        <f t="shared" si="5"/>
        <v>7661715</v>
      </c>
      <c r="Q12" s="19">
        <f t="shared" si="6"/>
        <v>53.647154956559731</v>
      </c>
    </row>
    <row r="13" spans="1:17" s="1" customFormat="1" ht="45.75" customHeight="1" x14ac:dyDescent="0.2">
      <c r="A13" s="30" t="s">
        <v>119</v>
      </c>
      <c r="B13" s="34" t="s">
        <v>118</v>
      </c>
      <c r="C13" s="28" t="s">
        <v>117</v>
      </c>
      <c r="D13" s="36" t="s">
        <v>116</v>
      </c>
      <c r="E13" s="41"/>
      <c r="F13" s="25">
        <f>F15</f>
        <v>2370180</v>
      </c>
      <c r="G13" s="25">
        <f>G15</f>
        <v>1410380</v>
      </c>
      <c r="H13" s="25">
        <f>H15</f>
        <v>1071775</v>
      </c>
      <c r="I13" s="24">
        <f t="shared" si="1"/>
        <v>75.99193125257024</v>
      </c>
      <c r="J13" s="22">
        <f t="shared" si="2"/>
        <v>45.219139474639057</v>
      </c>
      <c r="K13" s="38"/>
      <c r="L13" s="23"/>
      <c r="M13" s="23"/>
      <c r="N13" s="22"/>
      <c r="O13" s="21">
        <f t="shared" si="4"/>
        <v>2370180</v>
      </c>
      <c r="P13" s="20">
        <f t="shared" si="5"/>
        <v>1071775</v>
      </c>
      <c r="Q13" s="19">
        <f t="shared" si="6"/>
        <v>45.219139474639057</v>
      </c>
    </row>
    <row r="14" spans="1:17" s="1" customFormat="1" ht="19.5" customHeight="1" x14ac:dyDescent="0.2">
      <c r="A14" s="30"/>
      <c r="B14" s="34"/>
      <c r="C14" s="28"/>
      <c r="D14" s="59" t="s">
        <v>131</v>
      </c>
      <c r="E14" s="41"/>
      <c r="F14" s="25"/>
      <c r="G14" s="25"/>
      <c r="H14" s="23"/>
      <c r="I14" s="24"/>
      <c r="J14" s="22"/>
      <c r="K14" s="38"/>
      <c r="L14" s="23"/>
      <c r="M14" s="23"/>
      <c r="N14" s="22"/>
      <c r="O14" s="21">
        <f t="shared" si="4"/>
        <v>0</v>
      </c>
      <c r="P14" s="20">
        <f t="shared" si="5"/>
        <v>0</v>
      </c>
      <c r="Q14" s="19"/>
    </row>
    <row r="15" spans="1:17" s="1" customFormat="1" ht="24.75" customHeight="1" x14ac:dyDescent="0.2">
      <c r="A15" s="30"/>
      <c r="B15" s="34"/>
      <c r="C15" s="60"/>
      <c r="D15" s="53" t="s">
        <v>127</v>
      </c>
      <c r="E15" s="41"/>
      <c r="F15" s="25">
        <v>2370180</v>
      </c>
      <c r="G15" s="25">
        <v>1410380</v>
      </c>
      <c r="H15" s="23">
        <v>1071775</v>
      </c>
      <c r="I15" s="24">
        <f>H15/G15*100</f>
        <v>75.99193125257024</v>
      </c>
      <c r="J15" s="22">
        <f>H15/F15*100</f>
        <v>45.219139474639057</v>
      </c>
      <c r="K15" s="38"/>
      <c r="L15" s="23"/>
      <c r="M15" s="23"/>
      <c r="N15" s="22"/>
      <c r="O15" s="21">
        <f t="shared" si="4"/>
        <v>2370180</v>
      </c>
      <c r="P15" s="20">
        <f t="shared" si="5"/>
        <v>1071775</v>
      </c>
      <c r="Q15" s="19">
        <f>P15/O15*100</f>
        <v>45.219139474639057</v>
      </c>
    </row>
    <row r="16" spans="1:17" s="1" customFormat="1" ht="32.25" customHeight="1" x14ac:dyDescent="0.2">
      <c r="A16" s="30" t="s">
        <v>114</v>
      </c>
      <c r="B16" s="34" t="s">
        <v>113</v>
      </c>
      <c r="C16" s="28" t="s">
        <v>108</v>
      </c>
      <c r="D16" s="36" t="s">
        <v>112</v>
      </c>
      <c r="E16" s="41"/>
      <c r="F16" s="25">
        <f>SUM(F18:F19)</f>
        <v>1968800</v>
      </c>
      <c r="G16" s="25">
        <f>SUM(G18:G19)</f>
        <v>1392300</v>
      </c>
      <c r="H16" s="25">
        <f>SUM(H18:H19)</f>
        <v>1067433</v>
      </c>
      <c r="I16" s="24">
        <f>H16/G16*100</f>
        <v>76.666882137470367</v>
      </c>
      <c r="J16" s="22">
        <f>H16/F16*100</f>
        <v>54.217442096708659</v>
      </c>
      <c r="K16" s="38"/>
      <c r="L16" s="23"/>
      <c r="M16" s="23"/>
      <c r="N16" s="22"/>
      <c r="O16" s="21">
        <f t="shared" si="4"/>
        <v>1968800</v>
      </c>
      <c r="P16" s="20">
        <f t="shared" si="5"/>
        <v>1067433</v>
      </c>
      <c r="Q16" s="19">
        <f>P16/O16*100</f>
        <v>54.217442096708659</v>
      </c>
    </row>
    <row r="17" spans="1:17" s="1" customFormat="1" ht="21.75" customHeight="1" x14ac:dyDescent="0.2">
      <c r="A17" s="30"/>
      <c r="B17" s="34"/>
      <c r="C17" s="28"/>
      <c r="D17" s="59" t="s">
        <v>131</v>
      </c>
      <c r="E17" s="41"/>
      <c r="F17" s="25"/>
      <c r="G17" s="25"/>
      <c r="H17" s="23"/>
      <c r="I17" s="24"/>
      <c r="J17" s="22"/>
      <c r="K17" s="38"/>
      <c r="L17" s="23"/>
      <c r="M17" s="23"/>
      <c r="N17" s="22"/>
      <c r="O17" s="21">
        <f t="shared" si="4"/>
        <v>0</v>
      </c>
      <c r="P17" s="20">
        <f t="shared" si="5"/>
        <v>0</v>
      </c>
      <c r="Q17" s="19"/>
    </row>
    <row r="18" spans="1:17" s="1" customFormat="1" ht="75.75" customHeight="1" x14ac:dyDescent="0.2">
      <c r="A18" s="30"/>
      <c r="B18" s="34"/>
      <c r="C18" s="28"/>
      <c r="D18" s="53" t="s">
        <v>195</v>
      </c>
      <c r="E18" s="41"/>
      <c r="F18" s="66">
        <v>1468800</v>
      </c>
      <c r="G18" s="66">
        <v>892300</v>
      </c>
      <c r="H18" s="63">
        <v>891704</v>
      </c>
      <c r="I18" s="24">
        <f>H18/G18*100</f>
        <v>99.933206320744134</v>
      </c>
      <c r="J18" s="22">
        <f>H18/F18*100</f>
        <v>60.709694989106758</v>
      </c>
      <c r="K18" s="38"/>
      <c r="L18" s="23"/>
      <c r="M18" s="23"/>
      <c r="N18" s="22"/>
      <c r="O18" s="21">
        <f t="shared" si="4"/>
        <v>1468800</v>
      </c>
      <c r="P18" s="20">
        <f t="shared" si="5"/>
        <v>891704</v>
      </c>
      <c r="Q18" s="19">
        <f t="shared" ref="Q18:Q25" si="7">P18/O18*100</f>
        <v>60.709694989106758</v>
      </c>
    </row>
    <row r="19" spans="1:17" s="1" customFormat="1" ht="26.25" customHeight="1" x14ac:dyDescent="0.2">
      <c r="A19" s="30"/>
      <c r="B19" s="34"/>
      <c r="C19" s="28"/>
      <c r="D19" s="53" t="s">
        <v>127</v>
      </c>
      <c r="E19" s="41"/>
      <c r="F19" s="66">
        <v>500000</v>
      </c>
      <c r="G19" s="66">
        <v>500000</v>
      </c>
      <c r="H19" s="63">
        <v>175729</v>
      </c>
      <c r="I19" s="24">
        <f>H19/G19*100</f>
        <v>35.145800000000001</v>
      </c>
      <c r="J19" s="22">
        <f>H19/F19*100</f>
        <v>35.145800000000001</v>
      </c>
      <c r="K19" s="38"/>
      <c r="L19" s="23"/>
      <c r="M19" s="23"/>
      <c r="N19" s="22"/>
      <c r="O19" s="21">
        <f t="shared" si="4"/>
        <v>500000</v>
      </c>
      <c r="P19" s="20">
        <f t="shared" si="5"/>
        <v>175729</v>
      </c>
      <c r="Q19" s="19">
        <f t="shared" si="7"/>
        <v>35.145800000000001</v>
      </c>
    </row>
    <row r="20" spans="1:17" s="1" customFormat="1" ht="24" customHeight="1" x14ac:dyDescent="0.2">
      <c r="A20" s="30" t="s">
        <v>109</v>
      </c>
      <c r="B20" s="52">
        <v>2152</v>
      </c>
      <c r="C20" s="49" t="s">
        <v>108</v>
      </c>
      <c r="D20" s="58" t="s">
        <v>107</v>
      </c>
      <c r="E20" s="41"/>
      <c r="F20" s="25">
        <v>655000</v>
      </c>
      <c r="G20" s="25">
        <v>655000</v>
      </c>
      <c r="H20" s="23">
        <v>339785</v>
      </c>
      <c r="I20" s="24">
        <f>H20/G20*100</f>
        <v>51.875572519083967</v>
      </c>
      <c r="J20" s="22">
        <f>H20/F20*100</f>
        <v>51.875572519083967</v>
      </c>
      <c r="K20" s="38"/>
      <c r="L20" s="23"/>
      <c r="M20" s="23"/>
      <c r="N20" s="22"/>
      <c r="O20" s="21">
        <f t="shared" si="4"/>
        <v>655000</v>
      </c>
      <c r="P20" s="20">
        <f t="shared" si="5"/>
        <v>339785</v>
      </c>
      <c r="Q20" s="19">
        <f t="shared" si="7"/>
        <v>51.875572519083967</v>
      </c>
    </row>
    <row r="21" spans="1:17" s="1" customFormat="1" ht="38.25" x14ac:dyDescent="0.2">
      <c r="A21" s="30" t="s">
        <v>194</v>
      </c>
      <c r="B21" s="34" t="s">
        <v>193</v>
      </c>
      <c r="C21" s="28" t="s">
        <v>41</v>
      </c>
      <c r="D21" s="36" t="s">
        <v>192</v>
      </c>
      <c r="E21" s="26">
        <v>2734600</v>
      </c>
      <c r="F21" s="25">
        <v>2734600</v>
      </c>
      <c r="G21" s="25">
        <v>1354800</v>
      </c>
      <c r="H21" s="23">
        <v>1200117</v>
      </c>
      <c r="I21" s="24">
        <f>H21/G21*100</f>
        <v>88.582595217006201</v>
      </c>
      <c r="J21" s="22">
        <f>H21/F21*100</f>
        <v>43.886381920573392</v>
      </c>
      <c r="K21" s="35"/>
      <c r="L21" s="23"/>
      <c r="M21" s="23">
        <v>0</v>
      </c>
      <c r="N21" s="22"/>
      <c r="O21" s="21">
        <f t="shared" si="4"/>
        <v>2734600</v>
      </c>
      <c r="P21" s="20">
        <f t="shared" si="5"/>
        <v>1200117</v>
      </c>
      <c r="Q21" s="19">
        <f t="shared" si="7"/>
        <v>43.886381920573392</v>
      </c>
    </row>
    <row r="22" spans="1:17" s="1" customFormat="1" ht="29.25" hidden="1" customHeight="1" x14ac:dyDescent="0.2">
      <c r="A22" s="30" t="s">
        <v>191</v>
      </c>
      <c r="B22" s="34">
        <v>7370</v>
      </c>
      <c r="C22" s="80" t="s">
        <v>104</v>
      </c>
      <c r="D22" s="79" t="s">
        <v>190</v>
      </c>
      <c r="E22" s="26"/>
      <c r="F22" s="25">
        <v>0</v>
      </c>
      <c r="G22" s="25">
        <v>0</v>
      </c>
      <c r="H22" s="23">
        <v>0</v>
      </c>
      <c r="I22" s="24"/>
      <c r="J22" s="22"/>
      <c r="K22" s="35"/>
      <c r="L22" s="23"/>
      <c r="M22" s="23"/>
      <c r="N22" s="22"/>
      <c r="O22" s="21">
        <f t="shared" si="4"/>
        <v>0</v>
      </c>
      <c r="P22" s="20">
        <f t="shared" si="5"/>
        <v>0</v>
      </c>
      <c r="Q22" s="19" t="e">
        <f t="shared" si="7"/>
        <v>#DIV/0!</v>
      </c>
    </row>
    <row r="23" spans="1:17" s="1" customFormat="1" ht="38.25" x14ac:dyDescent="0.2">
      <c r="A23" s="30" t="s">
        <v>189</v>
      </c>
      <c r="B23" s="34">
        <v>7461</v>
      </c>
      <c r="C23" s="78" t="s">
        <v>186</v>
      </c>
      <c r="D23" s="27" t="s">
        <v>188</v>
      </c>
      <c r="E23" s="26"/>
      <c r="F23" s="25">
        <v>450000</v>
      </c>
      <c r="G23" s="25">
        <v>450000</v>
      </c>
      <c r="H23" s="23">
        <v>449897</v>
      </c>
      <c r="I23" s="24">
        <f>H23/G23*100</f>
        <v>99.977111111111114</v>
      </c>
      <c r="J23" s="22">
        <f>H23/F23*100</f>
        <v>99.977111111111114</v>
      </c>
      <c r="K23" s="35"/>
      <c r="L23" s="23"/>
      <c r="M23" s="23"/>
      <c r="N23" s="22"/>
      <c r="O23" s="21">
        <f t="shared" si="4"/>
        <v>450000</v>
      </c>
      <c r="P23" s="20">
        <f t="shared" si="5"/>
        <v>449897</v>
      </c>
      <c r="Q23" s="19">
        <f t="shared" si="7"/>
        <v>99.977111111111114</v>
      </c>
    </row>
    <row r="24" spans="1:17" s="1" customFormat="1" ht="42.75" hidden="1" customHeight="1" x14ac:dyDescent="0.2">
      <c r="A24" s="30" t="s">
        <v>187</v>
      </c>
      <c r="B24" s="34">
        <v>7463</v>
      </c>
      <c r="C24" s="78" t="s">
        <v>186</v>
      </c>
      <c r="D24" s="27" t="s">
        <v>185</v>
      </c>
      <c r="E24" s="26"/>
      <c r="F24" s="25"/>
      <c r="G24" s="25"/>
      <c r="H24" s="23"/>
      <c r="I24" s="24" t="e">
        <f>H24/G24*100</f>
        <v>#DIV/0!</v>
      </c>
      <c r="J24" s="22" t="e">
        <f>H24/F24*100</f>
        <v>#DIV/0!</v>
      </c>
      <c r="K24" s="35"/>
      <c r="L24" s="23"/>
      <c r="M24" s="23"/>
      <c r="N24" s="22" t="e">
        <f>M24/L24*100</f>
        <v>#DIV/0!</v>
      </c>
      <c r="O24" s="21">
        <f t="shared" si="4"/>
        <v>0</v>
      </c>
      <c r="P24" s="20">
        <f t="shared" si="5"/>
        <v>0</v>
      </c>
      <c r="Q24" s="19" t="e">
        <f t="shared" si="7"/>
        <v>#DIV/0!</v>
      </c>
    </row>
    <row r="25" spans="1:17" s="1" customFormat="1" ht="54.75" customHeight="1" x14ac:dyDescent="0.2">
      <c r="A25" s="34" t="s">
        <v>106</v>
      </c>
      <c r="B25" s="57" t="s">
        <v>105</v>
      </c>
      <c r="C25" s="56" t="s">
        <v>104</v>
      </c>
      <c r="D25" s="43" t="s">
        <v>103</v>
      </c>
      <c r="E25" s="25">
        <f>SUM(E27:E28)</f>
        <v>0</v>
      </c>
      <c r="F25" s="25">
        <f>SUM(F27:F28)</f>
        <v>0</v>
      </c>
      <c r="G25" s="25">
        <f>SUM(G27:G28)</f>
        <v>0</v>
      </c>
      <c r="H25" s="25">
        <f>SUM(H27:H28)</f>
        <v>0</v>
      </c>
      <c r="I25" s="24"/>
      <c r="J25" s="22"/>
      <c r="K25" s="25">
        <f>SUM(K27:K28)</f>
        <v>0</v>
      </c>
      <c r="L25" s="25">
        <f>SUM(L27:L28)</f>
        <v>4000000</v>
      </c>
      <c r="M25" s="25">
        <f>SUM(M27:M28)</f>
        <v>1500000</v>
      </c>
      <c r="N25" s="22">
        <f>M25/L25*100</f>
        <v>37.5</v>
      </c>
      <c r="O25" s="21">
        <f t="shared" si="4"/>
        <v>4000000</v>
      </c>
      <c r="P25" s="20">
        <f t="shared" si="5"/>
        <v>1500000</v>
      </c>
      <c r="Q25" s="19">
        <f t="shared" si="7"/>
        <v>37.5</v>
      </c>
    </row>
    <row r="26" spans="1:17" s="1" customFormat="1" ht="18" customHeight="1" x14ac:dyDescent="0.2">
      <c r="A26" s="34"/>
      <c r="B26" s="57"/>
      <c r="C26" s="56"/>
      <c r="D26" s="59" t="s">
        <v>131</v>
      </c>
      <c r="E26" s="26"/>
      <c r="F26" s="25"/>
      <c r="G26" s="25"/>
      <c r="H26" s="23"/>
      <c r="I26" s="24"/>
      <c r="J26" s="22"/>
      <c r="K26" s="35"/>
      <c r="L26" s="23"/>
      <c r="M26" s="23"/>
      <c r="N26" s="22"/>
      <c r="O26" s="21">
        <f t="shared" si="4"/>
        <v>0</v>
      </c>
      <c r="P26" s="20">
        <f t="shared" si="5"/>
        <v>0</v>
      </c>
      <c r="Q26" s="19"/>
    </row>
    <row r="27" spans="1:17" s="1" customFormat="1" ht="29.25" customHeight="1" x14ac:dyDescent="0.2">
      <c r="A27" s="34"/>
      <c r="B27" s="57"/>
      <c r="C27" s="56"/>
      <c r="D27" s="55" t="s">
        <v>184</v>
      </c>
      <c r="E27" s="26"/>
      <c r="F27" s="25"/>
      <c r="G27" s="25"/>
      <c r="H27" s="23"/>
      <c r="I27" s="24"/>
      <c r="J27" s="22"/>
      <c r="K27" s="35"/>
      <c r="L27" s="23">
        <v>3750000</v>
      </c>
      <c r="M27" s="23">
        <v>1500000</v>
      </c>
      <c r="N27" s="22">
        <f>M27/L27*100</f>
        <v>40</v>
      </c>
      <c r="O27" s="21">
        <f t="shared" si="4"/>
        <v>3750000</v>
      </c>
      <c r="P27" s="20">
        <f t="shared" si="5"/>
        <v>1500000</v>
      </c>
      <c r="Q27" s="19">
        <f t="shared" ref="Q27:Q39" si="8">P27/O27*100</f>
        <v>40</v>
      </c>
    </row>
    <row r="28" spans="1:17" s="1" customFormat="1" ht="22.5" customHeight="1" x14ac:dyDescent="0.2">
      <c r="A28" s="30"/>
      <c r="B28" s="34"/>
      <c r="C28" s="28"/>
      <c r="D28" s="53" t="s">
        <v>183</v>
      </c>
      <c r="E28" s="26"/>
      <c r="F28" s="25"/>
      <c r="G28" s="25"/>
      <c r="H28" s="23"/>
      <c r="I28" s="24"/>
      <c r="J28" s="22"/>
      <c r="K28" s="35"/>
      <c r="L28" s="23">
        <v>250000</v>
      </c>
      <c r="M28" s="23"/>
      <c r="N28" s="22">
        <f>M28/L28*100</f>
        <v>0</v>
      </c>
      <c r="O28" s="21">
        <f t="shared" si="4"/>
        <v>250000</v>
      </c>
      <c r="P28" s="20">
        <f t="shared" si="5"/>
        <v>0</v>
      </c>
      <c r="Q28" s="19">
        <f t="shared" si="8"/>
        <v>0</v>
      </c>
    </row>
    <row r="29" spans="1:17" s="1" customFormat="1" ht="21.75" hidden="1" customHeight="1" x14ac:dyDescent="0.2">
      <c r="A29" s="30" t="s">
        <v>180</v>
      </c>
      <c r="B29" s="77">
        <v>8230</v>
      </c>
      <c r="C29" s="49" t="s">
        <v>179</v>
      </c>
      <c r="D29" s="76" t="s">
        <v>182</v>
      </c>
      <c r="E29" s="26"/>
      <c r="F29" s="25"/>
      <c r="G29" s="25"/>
      <c r="H29" s="23"/>
      <c r="I29" s="24" t="e">
        <f>H29/G29*100</f>
        <v>#DIV/0!</v>
      </c>
      <c r="J29" s="22" t="e">
        <f>H29/F29*100</f>
        <v>#DIV/0!</v>
      </c>
      <c r="K29" s="35"/>
      <c r="L29" s="23"/>
      <c r="M29" s="23"/>
      <c r="N29" s="22" t="e">
        <f>M29/L29*100</f>
        <v>#DIV/0!</v>
      </c>
      <c r="O29" s="21">
        <f t="shared" si="4"/>
        <v>0</v>
      </c>
      <c r="P29" s="20">
        <f t="shared" si="5"/>
        <v>0</v>
      </c>
      <c r="Q29" s="19" t="e">
        <f t="shared" si="8"/>
        <v>#DIV/0!</v>
      </c>
    </row>
    <row r="30" spans="1:17" s="1" customFormat="1" ht="32.25" customHeight="1" x14ac:dyDescent="0.2">
      <c r="A30" s="30" t="s">
        <v>181</v>
      </c>
      <c r="B30" s="34">
        <v>8311</v>
      </c>
      <c r="C30" s="28" t="s">
        <v>33</v>
      </c>
      <c r="D30" s="27" t="s">
        <v>32</v>
      </c>
      <c r="E30" s="26"/>
      <c r="F30" s="25"/>
      <c r="G30" s="25"/>
      <c r="H30" s="23"/>
      <c r="I30" s="24"/>
      <c r="J30" s="22"/>
      <c r="K30" s="35"/>
      <c r="L30" s="23">
        <v>15000</v>
      </c>
      <c r="M30" s="23"/>
      <c r="N30" s="22">
        <f>M30/L30*100</f>
        <v>0</v>
      </c>
      <c r="O30" s="21">
        <f t="shared" si="4"/>
        <v>15000</v>
      </c>
      <c r="P30" s="20">
        <f t="shared" si="5"/>
        <v>0</v>
      </c>
      <c r="Q30" s="19">
        <f t="shared" si="8"/>
        <v>0</v>
      </c>
    </row>
    <row r="31" spans="1:17" s="1" customFormat="1" ht="18" customHeight="1" x14ac:dyDescent="0.2">
      <c r="A31" s="30" t="s">
        <v>180</v>
      </c>
      <c r="B31" s="77">
        <v>8230</v>
      </c>
      <c r="C31" s="49" t="s">
        <v>179</v>
      </c>
      <c r="D31" s="76" t="s">
        <v>178</v>
      </c>
      <c r="E31" s="26"/>
      <c r="F31" s="25">
        <v>511800</v>
      </c>
      <c r="G31" s="25">
        <v>511800</v>
      </c>
      <c r="H31" s="23">
        <v>476408</v>
      </c>
      <c r="I31" s="24">
        <f t="shared" ref="I31:I39" si="9">H31/G31*100</f>
        <v>93.084798749511535</v>
      </c>
      <c r="J31" s="22">
        <f t="shared" ref="J31:J39" si="10">H31/F31*100</f>
        <v>93.084798749511535</v>
      </c>
      <c r="K31" s="35"/>
      <c r="L31" s="23"/>
      <c r="M31" s="23"/>
      <c r="N31" s="22"/>
      <c r="O31" s="21">
        <f t="shared" si="4"/>
        <v>511800</v>
      </c>
      <c r="P31" s="20">
        <f t="shared" si="5"/>
        <v>476408</v>
      </c>
      <c r="Q31" s="19">
        <f t="shared" si="8"/>
        <v>93.084798749511535</v>
      </c>
    </row>
    <row r="32" spans="1:17" s="1" customFormat="1" ht="43.5" customHeight="1" x14ac:dyDescent="0.2">
      <c r="A32" s="30" t="s">
        <v>177</v>
      </c>
      <c r="B32" s="51" t="s">
        <v>30</v>
      </c>
      <c r="C32" s="49" t="s">
        <v>4</v>
      </c>
      <c r="D32" s="48" t="s">
        <v>29</v>
      </c>
      <c r="E32" s="26"/>
      <c r="F32" s="25">
        <v>1452300</v>
      </c>
      <c r="G32" s="25">
        <v>1452300</v>
      </c>
      <c r="H32" s="23">
        <v>1432300</v>
      </c>
      <c r="I32" s="24">
        <f t="shared" si="9"/>
        <v>98.62287406183296</v>
      </c>
      <c r="J32" s="22">
        <f t="shared" si="10"/>
        <v>98.62287406183296</v>
      </c>
      <c r="K32" s="35"/>
      <c r="L32" s="23">
        <v>124000</v>
      </c>
      <c r="M32" s="23">
        <v>124000</v>
      </c>
      <c r="N32" s="22">
        <f>M32/L32*100</f>
        <v>100</v>
      </c>
      <c r="O32" s="21">
        <f t="shared" si="4"/>
        <v>1576300</v>
      </c>
      <c r="P32" s="20">
        <f t="shared" si="5"/>
        <v>1556300</v>
      </c>
      <c r="Q32" s="19">
        <f t="shared" si="8"/>
        <v>98.731205988707742</v>
      </c>
    </row>
    <row r="33" spans="1:17" s="1" customFormat="1" ht="54.75" customHeight="1" x14ac:dyDescent="0.2">
      <c r="A33" s="47" t="s">
        <v>176</v>
      </c>
      <c r="B33" s="34"/>
      <c r="C33" s="60"/>
      <c r="D33" s="44" t="s">
        <v>175</v>
      </c>
      <c r="E33" s="26">
        <f>E34</f>
        <v>4667500</v>
      </c>
      <c r="F33" s="25">
        <f>F34</f>
        <v>4667500</v>
      </c>
      <c r="G33" s="25">
        <f>G34</f>
        <v>2365700</v>
      </c>
      <c r="H33" s="23">
        <f>H34</f>
        <v>2125593</v>
      </c>
      <c r="I33" s="24">
        <f t="shared" si="9"/>
        <v>89.850488227585913</v>
      </c>
      <c r="J33" s="22">
        <f t="shared" si="10"/>
        <v>45.540289234065348</v>
      </c>
      <c r="K33" s="35">
        <f>K34</f>
        <v>150000</v>
      </c>
      <c r="L33" s="23">
        <f>L34</f>
        <v>150000</v>
      </c>
      <c r="M33" s="23">
        <f>M34</f>
        <v>27974</v>
      </c>
      <c r="N33" s="22">
        <f>M33/L33*100</f>
        <v>18.649333333333335</v>
      </c>
      <c r="O33" s="21">
        <f t="shared" si="4"/>
        <v>4817500</v>
      </c>
      <c r="P33" s="20">
        <f t="shared" si="5"/>
        <v>2153567</v>
      </c>
      <c r="Q33" s="19">
        <f t="shared" si="8"/>
        <v>44.70299948105864</v>
      </c>
    </row>
    <row r="34" spans="1:17" s="1" customFormat="1" ht="57.75" customHeight="1" x14ac:dyDescent="0.2">
      <c r="A34" s="30" t="s">
        <v>174</v>
      </c>
      <c r="B34" s="34" t="s">
        <v>173</v>
      </c>
      <c r="C34" s="28" t="s">
        <v>157</v>
      </c>
      <c r="D34" s="36" t="s">
        <v>172</v>
      </c>
      <c r="E34" s="26">
        <v>4667500</v>
      </c>
      <c r="F34" s="25">
        <v>4667500</v>
      </c>
      <c r="G34" s="25">
        <v>2365700</v>
      </c>
      <c r="H34" s="23">
        <v>2125593</v>
      </c>
      <c r="I34" s="24">
        <f t="shared" si="9"/>
        <v>89.850488227585913</v>
      </c>
      <c r="J34" s="22">
        <f t="shared" si="10"/>
        <v>45.540289234065348</v>
      </c>
      <c r="K34" s="35">
        <v>150000</v>
      </c>
      <c r="L34" s="23">
        <v>150000</v>
      </c>
      <c r="M34" s="23">
        <v>27974</v>
      </c>
      <c r="N34" s="22">
        <f>M34/L34*100</f>
        <v>18.649333333333335</v>
      </c>
      <c r="O34" s="21">
        <f t="shared" si="4"/>
        <v>4817500</v>
      </c>
      <c r="P34" s="20">
        <f t="shared" si="5"/>
        <v>2153567</v>
      </c>
      <c r="Q34" s="19">
        <f t="shared" si="8"/>
        <v>44.70299948105864</v>
      </c>
    </row>
    <row r="35" spans="1:17" s="1" customFormat="1" ht="41.25" customHeight="1" x14ac:dyDescent="0.2">
      <c r="A35" s="47" t="s">
        <v>171</v>
      </c>
      <c r="B35" s="34"/>
      <c r="C35" s="60"/>
      <c r="D35" s="75" t="s">
        <v>170</v>
      </c>
      <c r="E35" s="26">
        <f>E36</f>
        <v>1353700</v>
      </c>
      <c r="F35" s="25">
        <f>F36</f>
        <v>1353700</v>
      </c>
      <c r="G35" s="25">
        <f>G36</f>
        <v>663900</v>
      </c>
      <c r="H35" s="23">
        <f>H36</f>
        <v>563924</v>
      </c>
      <c r="I35" s="24">
        <f t="shared" si="9"/>
        <v>84.941105588190993</v>
      </c>
      <c r="J35" s="22">
        <f t="shared" si="10"/>
        <v>41.657974440422549</v>
      </c>
      <c r="K35" s="35">
        <f>K36</f>
        <v>0</v>
      </c>
      <c r="L35" s="23">
        <f>L36</f>
        <v>0</v>
      </c>
      <c r="M35" s="23">
        <f>M36</f>
        <v>0</v>
      </c>
      <c r="N35" s="22"/>
      <c r="O35" s="21">
        <f t="shared" si="4"/>
        <v>1353700</v>
      </c>
      <c r="P35" s="20">
        <f t="shared" si="5"/>
        <v>563924</v>
      </c>
      <c r="Q35" s="19">
        <f t="shared" si="8"/>
        <v>41.657974440422549</v>
      </c>
    </row>
    <row r="36" spans="1:17" s="1" customFormat="1" ht="30.75" customHeight="1" x14ac:dyDescent="0.2">
      <c r="A36" s="30" t="s">
        <v>169</v>
      </c>
      <c r="B36" s="34" t="s">
        <v>168</v>
      </c>
      <c r="C36" s="28" t="s">
        <v>71</v>
      </c>
      <c r="D36" s="36" t="s">
        <v>167</v>
      </c>
      <c r="E36" s="26">
        <v>1353700</v>
      </c>
      <c r="F36" s="25">
        <v>1353700</v>
      </c>
      <c r="G36" s="25">
        <v>663900</v>
      </c>
      <c r="H36" s="23">
        <v>563924</v>
      </c>
      <c r="I36" s="24">
        <f t="shared" si="9"/>
        <v>84.941105588190993</v>
      </c>
      <c r="J36" s="22">
        <f t="shared" si="10"/>
        <v>41.657974440422549</v>
      </c>
      <c r="K36" s="35"/>
      <c r="L36" s="23"/>
      <c r="M36" s="23">
        <v>0</v>
      </c>
      <c r="N36" s="22"/>
      <c r="O36" s="21">
        <f t="shared" si="4"/>
        <v>1353700</v>
      </c>
      <c r="P36" s="20">
        <f t="shared" si="5"/>
        <v>563924</v>
      </c>
      <c r="Q36" s="19">
        <f t="shared" si="8"/>
        <v>41.657974440422549</v>
      </c>
    </row>
    <row r="37" spans="1:17" s="1" customFormat="1" ht="30" customHeight="1" x14ac:dyDescent="0.2">
      <c r="A37" s="47" t="s">
        <v>166</v>
      </c>
      <c r="B37" s="46"/>
      <c r="C37" s="45"/>
      <c r="D37" s="44" t="s">
        <v>165</v>
      </c>
      <c r="E37" s="20">
        <f>E38</f>
        <v>415536500</v>
      </c>
      <c r="F37" s="25">
        <f>F38</f>
        <v>418368558</v>
      </c>
      <c r="G37" s="25">
        <f>G38</f>
        <v>234018600</v>
      </c>
      <c r="H37" s="23">
        <f>H38</f>
        <v>194818819</v>
      </c>
      <c r="I37" s="24">
        <f t="shared" si="9"/>
        <v>83.249288304433918</v>
      </c>
      <c r="J37" s="22">
        <f t="shared" si="10"/>
        <v>46.566314622524764</v>
      </c>
      <c r="K37" s="23">
        <f>K38</f>
        <v>17096600</v>
      </c>
      <c r="L37" s="23">
        <f>L38</f>
        <v>54771000</v>
      </c>
      <c r="M37" s="23">
        <f>M38</f>
        <v>13538253</v>
      </c>
      <c r="N37" s="22">
        <f>M37/L37*100</f>
        <v>24.717921892972559</v>
      </c>
      <c r="O37" s="21">
        <f t="shared" si="4"/>
        <v>473139558</v>
      </c>
      <c r="P37" s="20">
        <f t="shared" si="5"/>
        <v>208357072</v>
      </c>
      <c r="Q37" s="19">
        <f t="shared" si="8"/>
        <v>44.03712783618063</v>
      </c>
    </row>
    <row r="38" spans="1:17" s="1" customFormat="1" ht="33" customHeight="1" x14ac:dyDescent="0.2">
      <c r="A38" s="47" t="s">
        <v>164</v>
      </c>
      <c r="B38" s="46"/>
      <c r="C38" s="45"/>
      <c r="D38" s="44" t="s">
        <v>163</v>
      </c>
      <c r="E38" s="23">
        <f>E39+E44+E56+E57+E59+E60+E67+E68+E69+E61</f>
        <v>415536500</v>
      </c>
      <c r="F38" s="23">
        <f>F39+F44+F56+F57+F59+F60+F67+F68+F69+F61</f>
        <v>418368558</v>
      </c>
      <c r="G38" s="23">
        <f>G39+G44+G56+G57+G59+G60+G67+G68+G69+G61</f>
        <v>234018600</v>
      </c>
      <c r="H38" s="23">
        <f>H39+H44+H56+H57+H59+H60+H67+H68+H69+H61</f>
        <v>194818819</v>
      </c>
      <c r="I38" s="24">
        <f t="shared" si="9"/>
        <v>83.249288304433918</v>
      </c>
      <c r="J38" s="22">
        <f t="shared" si="10"/>
        <v>46.566314622524764</v>
      </c>
      <c r="K38" s="23">
        <f>K39+K44+K56+K57+K59+K60+K67+K68+K69+K61</f>
        <v>17096600</v>
      </c>
      <c r="L38" s="23">
        <f>L39+L44+L56+L57+L59+L60+L67+L68+L69+L61</f>
        <v>54771000</v>
      </c>
      <c r="M38" s="23">
        <f>M39+M44+M56+M57+M59+M60+M67+M68+M69+M61</f>
        <v>13538253</v>
      </c>
      <c r="N38" s="22">
        <f>M38/L38*100</f>
        <v>24.717921892972559</v>
      </c>
      <c r="O38" s="21">
        <f t="shared" si="4"/>
        <v>473139558</v>
      </c>
      <c r="P38" s="20">
        <f t="shared" si="5"/>
        <v>208357072</v>
      </c>
      <c r="Q38" s="19">
        <f t="shared" si="8"/>
        <v>44.03712783618063</v>
      </c>
    </row>
    <row r="39" spans="1:17" s="1" customFormat="1" ht="21.75" customHeight="1" x14ac:dyDescent="0.2">
      <c r="A39" s="30" t="s">
        <v>162</v>
      </c>
      <c r="B39" s="34" t="s">
        <v>84</v>
      </c>
      <c r="C39" s="28" t="s">
        <v>161</v>
      </c>
      <c r="D39" s="36" t="s">
        <v>160</v>
      </c>
      <c r="E39" s="23">
        <f>SUM(E41:E43)</f>
        <v>90073100</v>
      </c>
      <c r="F39" s="23">
        <f>SUM(F41:F43)</f>
        <v>90273100</v>
      </c>
      <c r="G39" s="23">
        <f>SUM(G41:G43)</f>
        <v>46655000</v>
      </c>
      <c r="H39" s="23">
        <f>SUM(H41:H43)</f>
        <v>39024477</v>
      </c>
      <c r="I39" s="24">
        <f t="shared" si="9"/>
        <v>83.644790483335115</v>
      </c>
      <c r="J39" s="22">
        <f t="shared" si="10"/>
        <v>43.229352930164133</v>
      </c>
      <c r="K39" s="23">
        <f>SUM(K41:K43)</f>
        <v>8769300</v>
      </c>
      <c r="L39" s="23">
        <f>SUM(L41:L43)</f>
        <v>12288300</v>
      </c>
      <c r="M39" s="23">
        <f>SUM(M41:M43)</f>
        <v>2440754</v>
      </c>
      <c r="N39" s="22">
        <f>M39/L39*100</f>
        <v>19.862421978630078</v>
      </c>
      <c r="O39" s="21">
        <f t="shared" si="4"/>
        <v>102561400</v>
      </c>
      <c r="P39" s="20">
        <f t="shared" si="5"/>
        <v>41465231</v>
      </c>
      <c r="Q39" s="19">
        <f t="shared" si="8"/>
        <v>40.429665546687154</v>
      </c>
    </row>
    <row r="40" spans="1:17" s="1" customFormat="1" ht="21.75" customHeight="1" x14ac:dyDescent="0.2">
      <c r="A40" s="30"/>
      <c r="B40" s="34"/>
      <c r="C40" s="28"/>
      <c r="D40" s="59" t="s">
        <v>131</v>
      </c>
      <c r="E40" s="26"/>
      <c r="F40" s="25"/>
      <c r="G40" s="25"/>
      <c r="H40" s="23"/>
      <c r="I40" s="24"/>
      <c r="J40" s="22"/>
      <c r="K40" s="35"/>
      <c r="L40" s="23"/>
      <c r="M40" s="23"/>
      <c r="N40" s="22"/>
      <c r="O40" s="21">
        <f t="shared" ref="O40:O61" si="11">F40+L40</f>
        <v>0</v>
      </c>
      <c r="P40" s="20">
        <f t="shared" ref="P40:P61" si="12">H40+M40</f>
        <v>0</v>
      </c>
      <c r="Q40" s="19"/>
    </row>
    <row r="41" spans="1:17" s="1" customFormat="1" ht="33.75" customHeight="1" x14ac:dyDescent="0.2">
      <c r="A41" s="30"/>
      <c r="B41" s="34"/>
      <c r="C41" s="28"/>
      <c r="D41" s="65" t="s">
        <v>153</v>
      </c>
      <c r="E41" s="74">
        <v>81900</v>
      </c>
      <c r="F41" s="73">
        <v>81900</v>
      </c>
      <c r="G41" s="25">
        <v>44600</v>
      </c>
      <c r="H41" s="23"/>
      <c r="I41" s="24">
        <f>H41/G41*100</f>
        <v>0</v>
      </c>
      <c r="J41" s="22">
        <f>H41/F41*100</f>
        <v>0</v>
      </c>
      <c r="K41" s="35">
        <v>42000</v>
      </c>
      <c r="L41" s="23">
        <v>42000</v>
      </c>
      <c r="M41" s="23"/>
      <c r="N41" s="22">
        <f>M41/L41*100</f>
        <v>0</v>
      </c>
      <c r="O41" s="21">
        <f t="shared" si="11"/>
        <v>123900</v>
      </c>
      <c r="P41" s="20">
        <f t="shared" si="12"/>
        <v>0</v>
      </c>
      <c r="Q41" s="19">
        <f>P41/O41*100</f>
        <v>0</v>
      </c>
    </row>
    <row r="42" spans="1:17" s="1" customFormat="1" ht="21.75" customHeight="1" x14ac:dyDescent="0.2">
      <c r="A42" s="30"/>
      <c r="B42" s="34"/>
      <c r="C42" s="28"/>
      <c r="D42" s="65" t="s">
        <v>150</v>
      </c>
      <c r="E42" s="74">
        <v>89991200</v>
      </c>
      <c r="F42" s="73">
        <v>90191200</v>
      </c>
      <c r="G42" s="25">
        <v>46610400</v>
      </c>
      <c r="H42" s="23">
        <v>39024477</v>
      </c>
      <c r="I42" s="24">
        <f>H42/G42*100</f>
        <v>83.724827506307605</v>
      </c>
      <c r="J42" s="22">
        <f>H42/F42*100</f>
        <v>43.268608245593803</v>
      </c>
      <c r="K42" s="35">
        <v>8727300</v>
      </c>
      <c r="L42" s="23">
        <v>12246300</v>
      </c>
      <c r="M42" s="23">
        <v>2440754</v>
      </c>
      <c r="N42" s="22">
        <f>M42/L42*100</f>
        <v>19.930542286241561</v>
      </c>
      <c r="O42" s="21">
        <f t="shared" si="11"/>
        <v>102437500</v>
      </c>
      <c r="P42" s="20">
        <f t="shared" si="12"/>
        <v>41465231</v>
      </c>
      <c r="Q42" s="19">
        <f>P42/O42*100</f>
        <v>40.478565954850524</v>
      </c>
    </row>
    <row r="43" spans="1:17" s="1" customFormat="1" ht="21.75" hidden="1" customHeight="1" x14ac:dyDescent="0.2">
      <c r="A43" s="30"/>
      <c r="B43" s="34"/>
      <c r="C43" s="28"/>
      <c r="D43" s="53" t="s">
        <v>159</v>
      </c>
      <c r="E43" s="26"/>
      <c r="F43" s="25"/>
      <c r="G43" s="25"/>
      <c r="H43" s="23"/>
      <c r="I43" s="24" t="e">
        <f>H43/G43*100</f>
        <v>#DIV/0!</v>
      </c>
      <c r="J43" s="22" t="e">
        <f>H43/F43*100</f>
        <v>#DIV/0!</v>
      </c>
      <c r="K43" s="35"/>
      <c r="L43" s="23"/>
      <c r="M43" s="23"/>
      <c r="N43" s="22"/>
      <c r="O43" s="21">
        <f t="shared" si="11"/>
        <v>0</v>
      </c>
      <c r="P43" s="20">
        <f t="shared" si="12"/>
        <v>0</v>
      </c>
      <c r="Q43" s="19" t="e">
        <f>P43/O43*100</f>
        <v>#DIV/0!</v>
      </c>
    </row>
    <row r="44" spans="1:17" s="1" customFormat="1" ht="61.5" customHeight="1" x14ac:dyDescent="0.2">
      <c r="A44" s="30" t="s">
        <v>158</v>
      </c>
      <c r="B44" s="34" t="s">
        <v>157</v>
      </c>
      <c r="C44" s="28" t="s">
        <v>156</v>
      </c>
      <c r="D44" s="64" t="s">
        <v>155</v>
      </c>
      <c r="E44" s="72">
        <f>SUM(E46:E55)</f>
        <v>310690100</v>
      </c>
      <c r="F44" s="66">
        <f>SUM(F46:F55)</f>
        <v>313582358</v>
      </c>
      <c r="G44" s="66">
        <f>SUM(G46:G55)</f>
        <v>179617300</v>
      </c>
      <c r="H44" s="66">
        <f>SUM(H46:H55)</f>
        <v>149890690</v>
      </c>
      <c r="I44" s="24">
        <f>H44/G44*100</f>
        <v>83.450029590690875</v>
      </c>
      <c r="J44" s="22">
        <f>H44/F44*100</f>
        <v>47.799465172718676</v>
      </c>
      <c r="K44" s="23">
        <f>SUM(K46:K55)</f>
        <v>7985300</v>
      </c>
      <c r="L44" s="23">
        <f>SUM(L46:L55)</f>
        <v>42140700</v>
      </c>
      <c r="M44" s="23">
        <f>SUM(M46:M55)</f>
        <v>11000419</v>
      </c>
      <c r="N44" s="22">
        <f>M44/L44*100</f>
        <v>26.104025324686109</v>
      </c>
      <c r="O44" s="21">
        <f t="shared" si="11"/>
        <v>355723058</v>
      </c>
      <c r="P44" s="20">
        <f t="shared" si="12"/>
        <v>160891109</v>
      </c>
      <c r="Q44" s="19">
        <f>P44/O44*100</f>
        <v>45.229316846815145</v>
      </c>
    </row>
    <row r="45" spans="1:17" s="1" customFormat="1" ht="18" customHeight="1" x14ac:dyDescent="0.2">
      <c r="A45" s="30"/>
      <c r="B45" s="34"/>
      <c r="C45" s="28"/>
      <c r="D45" s="59" t="s">
        <v>131</v>
      </c>
      <c r="E45" s="70">
        <f>F45+J45</f>
        <v>0</v>
      </c>
      <c r="F45" s="69"/>
      <c r="G45" s="69"/>
      <c r="H45" s="68"/>
      <c r="I45" s="24"/>
      <c r="J45" s="22"/>
      <c r="K45" s="35"/>
      <c r="L45" s="23"/>
      <c r="M45" s="23"/>
      <c r="N45" s="22"/>
      <c r="O45" s="21">
        <f t="shared" si="11"/>
        <v>0</v>
      </c>
      <c r="P45" s="20">
        <f t="shared" si="12"/>
        <v>0</v>
      </c>
      <c r="Q45" s="19"/>
    </row>
    <row r="46" spans="1:17" s="1" customFormat="1" ht="18" customHeight="1" x14ac:dyDescent="0.2">
      <c r="A46" s="30"/>
      <c r="B46" s="34"/>
      <c r="C46" s="28"/>
      <c r="D46" s="65" t="s">
        <v>154</v>
      </c>
      <c r="E46" s="67">
        <v>240657200</v>
      </c>
      <c r="F46" s="66">
        <v>243588100</v>
      </c>
      <c r="G46" s="66">
        <v>144005800</v>
      </c>
      <c r="H46" s="63">
        <v>122932000</v>
      </c>
      <c r="I46" s="24">
        <f>H46/G46*100</f>
        <v>85.366006091421326</v>
      </c>
      <c r="J46" s="22">
        <f>H46/F46*100</f>
        <v>50.467161573163878</v>
      </c>
      <c r="K46" s="35"/>
      <c r="L46" s="23"/>
      <c r="M46" s="23"/>
      <c r="N46" s="22"/>
      <c r="O46" s="21">
        <f t="shared" si="11"/>
        <v>243588100</v>
      </c>
      <c r="P46" s="20">
        <f t="shared" si="12"/>
        <v>122932000</v>
      </c>
      <c r="Q46" s="19">
        <f t="shared" ref="Q46:Q61" si="13">P46/O46*100</f>
        <v>50.467161573163878</v>
      </c>
    </row>
    <row r="47" spans="1:17" s="2" customFormat="1" ht="36.75" customHeight="1" x14ac:dyDescent="0.2">
      <c r="A47" s="30"/>
      <c r="B47" s="34"/>
      <c r="C47" s="28"/>
      <c r="D47" s="65" t="s">
        <v>153</v>
      </c>
      <c r="E47" s="67">
        <v>539000</v>
      </c>
      <c r="F47" s="66">
        <v>538100</v>
      </c>
      <c r="G47" s="66">
        <v>293800</v>
      </c>
      <c r="H47" s="63">
        <v>44400</v>
      </c>
      <c r="I47" s="24">
        <f>H47/G47*100</f>
        <v>15.112321307011573</v>
      </c>
      <c r="J47" s="22">
        <f>H47/F47*100</f>
        <v>8.2512544136777564</v>
      </c>
      <c r="K47" s="35">
        <v>281300</v>
      </c>
      <c r="L47" s="23">
        <v>281300</v>
      </c>
      <c r="M47" s="23"/>
      <c r="N47" s="22">
        <f t="shared" ref="N47:N55" si="14">M47/L47*100</f>
        <v>0</v>
      </c>
      <c r="O47" s="21">
        <f t="shared" si="11"/>
        <v>819400</v>
      </c>
      <c r="P47" s="20">
        <f t="shared" si="12"/>
        <v>44400</v>
      </c>
      <c r="Q47" s="19">
        <f t="shared" si="13"/>
        <v>5.4185989748596537</v>
      </c>
    </row>
    <row r="48" spans="1:17" s="2" customFormat="1" ht="36.75" customHeight="1" x14ac:dyDescent="0.2">
      <c r="A48" s="30"/>
      <c r="B48" s="34"/>
      <c r="C48" s="28"/>
      <c r="D48" s="65" t="s">
        <v>152</v>
      </c>
      <c r="E48" s="71"/>
      <c r="F48" s="66"/>
      <c r="G48" s="66"/>
      <c r="H48" s="63"/>
      <c r="I48" s="24"/>
      <c r="J48" s="22"/>
      <c r="K48" s="39"/>
      <c r="L48" s="23">
        <v>3742300</v>
      </c>
      <c r="M48" s="23"/>
      <c r="N48" s="22">
        <f t="shared" si="14"/>
        <v>0</v>
      </c>
      <c r="O48" s="21">
        <f t="shared" si="11"/>
        <v>3742300</v>
      </c>
      <c r="P48" s="20">
        <f t="shared" si="12"/>
        <v>0</v>
      </c>
      <c r="Q48" s="19">
        <f t="shared" si="13"/>
        <v>0</v>
      </c>
    </row>
    <row r="49" spans="1:17" s="2" customFormat="1" ht="34.5" customHeight="1" x14ac:dyDescent="0.2">
      <c r="A49" s="30"/>
      <c r="B49" s="34"/>
      <c r="C49" s="28"/>
      <c r="D49" s="65" t="s">
        <v>151</v>
      </c>
      <c r="E49" s="70"/>
      <c r="F49" s="69"/>
      <c r="G49" s="69"/>
      <c r="H49" s="68"/>
      <c r="I49" s="24"/>
      <c r="J49" s="22"/>
      <c r="K49" s="39"/>
      <c r="L49" s="67">
        <v>29654400</v>
      </c>
      <c r="M49" s="63">
        <v>9305400</v>
      </c>
      <c r="N49" s="22">
        <f t="shared" si="14"/>
        <v>31.379491744901262</v>
      </c>
      <c r="O49" s="21">
        <f t="shared" si="11"/>
        <v>29654400</v>
      </c>
      <c r="P49" s="20">
        <f t="shared" si="12"/>
        <v>9305400</v>
      </c>
      <c r="Q49" s="19">
        <f t="shared" si="13"/>
        <v>31.379491744901262</v>
      </c>
    </row>
    <row r="50" spans="1:17" s="2" customFormat="1" ht="26.25" customHeight="1" x14ac:dyDescent="0.2">
      <c r="A50" s="30"/>
      <c r="B50" s="34"/>
      <c r="C50" s="28"/>
      <c r="D50" s="65" t="s">
        <v>150</v>
      </c>
      <c r="E50" s="67">
        <v>69493900</v>
      </c>
      <c r="F50" s="67">
        <v>69456158</v>
      </c>
      <c r="G50" s="66">
        <v>35317700</v>
      </c>
      <c r="H50" s="63">
        <v>26914290</v>
      </c>
      <c r="I50" s="24">
        <f>H50/G50*100</f>
        <v>76.206236532956567</v>
      </c>
      <c r="J50" s="22">
        <f>H50/F50*100</f>
        <v>38.750041429011958</v>
      </c>
      <c r="K50" s="23">
        <v>7704000</v>
      </c>
      <c r="L50" s="23">
        <v>8462700</v>
      </c>
      <c r="M50" s="23">
        <v>1695019</v>
      </c>
      <c r="N50" s="22">
        <f t="shared" si="14"/>
        <v>20.029293251562741</v>
      </c>
      <c r="O50" s="21">
        <f t="shared" si="11"/>
        <v>77918858</v>
      </c>
      <c r="P50" s="20">
        <f t="shared" si="12"/>
        <v>28609309</v>
      </c>
      <c r="Q50" s="19">
        <f t="shared" si="13"/>
        <v>36.71679710706232</v>
      </c>
    </row>
    <row r="51" spans="1:17" s="2" customFormat="1" ht="36.75" hidden="1" customHeight="1" x14ac:dyDescent="0.2">
      <c r="A51" s="30"/>
      <c r="B51" s="34"/>
      <c r="C51" s="28"/>
      <c r="D51" s="65"/>
      <c r="E51" s="26"/>
      <c r="F51" s="25"/>
      <c r="G51" s="25"/>
      <c r="H51" s="23"/>
      <c r="I51" s="24"/>
      <c r="J51" s="22"/>
      <c r="K51" s="39"/>
      <c r="L51" s="23"/>
      <c r="M51" s="23"/>
      <c r="N51" s="22" t="e">
        <f t="shared" si="14"/>
        <v>#DIV/0!</v>
      </c>
      <c r="O51" s="21">
        <f t="shared" si="11"/>
        <v>0</v>
      </c>
      <c r="P51" s="20">
        <f t="shared" si="12"/>
        <v>0</v>
      </c>
      <c r="Q51" s="19" t="e">
        <f t="shared" si="13"/>
        <v>#DIV/0!</v>
      </c>
    </row>
    <row r="52" spans="1:17" s="2" customFormat="1" ht="36.75" hidden="1" customHeight="1" x14ac:dyDescent="0.2">
      <c r="A52" s="30"/>
      <c r="B52" s="34"/>
      <c r="C52" s="28"/>
      <c r="D52" s="65"/>
      <c r="E52" s="26"/>
      <c r="F52" s="25"/>
      <c r="G52" s="25"/>
      <c r="H52" s="23"/>
      <c r="I52" s="24"/>
      <c r="J52" s="22"/>
      <c r="K52" s="39"/>
      <c r="L52" s="23"/>
      <c r="M52" s="23"/>
      <c r="N52" s="22" t="e">
        <f t="shared" si="14"/>
        <v>#DIV/0!</v>
      </c>
      <c r="O52" s="21">
        <f t="shared" si="11"/>
        <v>0</v>
      </c>
      <c r="P52" s="20">
        <f t="shared" si="12"/>
        <v>0</v>
      </c>
      <c r="Q52" s="19" t="e">
        <f t="shared" si="13"/>
        <v>#DIV/0!</v>
      </c>
    </row>
    <row r="53" spans="1:17" s="2" customFormat="1" ht="36.75" hidden="1" customHeight="1" x14ac:dyDescent="0.2">
      <c r="A53" s="30"/>
      <c r="B53" s="34"/>
      <c r="C53" s="28"/>
      <c r="D53" s="65"/>
      <c r="E53" s="26"/>
      <c r="F53" s="25"/>
      <c r="G53" s="25"/>
      <c r="H53" s="23"/>
      <c r="I53" s="24"/>
      <c r="J53" s="22"/>
      <c r="K53" s="39"/>
      <c r="L53" s="23"/>
      <c r="M53" s="23"/>
      <c r="N53" s="22" t="e">
        <f t="shared" si="14"/>
        <v>#DIV/0!</v>
      </c>
      <c r="O53" s="21">
        <f t="shared" si="11"/>
        <v>0</v>
      </c>
      <c r="P53" s="20">
        <f t="shared" si="12"/>
        <v>0</v>
      </c>
      <c r="Q53" s="19" t="e">
        <f t="shared" si="13"/>
        <v>#DIV/0!</v>
      </c>
    </row>
    <row r="54" spans="1:17" s="2" customFormat="1" ht="24.75" hidden="1" customHeight="1" x14ac:dyDescent="0.2">
      <c r="A54" s="30"/>
      <c r="B54" s="34"/>
      <c r="C54" s="28"/>
      <c r="D54" s="65"/>
      <c r="E54" s="26"/>
      <c r="F54" s="25"/>
      <c r="G54" s="25"/>
      <c r="H54" s="23"/>
      <c r="I54" s="24" t="e">
        <f t="shared" ref="I54:I61" si="15">H54/G54*100</f>
        <v>#DIV/0!</v>
      </c>
      <c r="J54" s="22" t="e">
        <f t="shared" ref="J54:J61" si="16">H54/F54*100</f>
        <v>#DIV/0!</v>
      </c>
      <c r="K54" s="35"/>
      <c r="L54" s="23"/>
      <c r="M54" s="23"/>
      <c r="N54" s="22" t="e">
        <f t="shared" si="14"/>
        <v>#DIV/0!</v>
      </c>
      <c r="O54" s="21">
        <f t="shared" si="11"/>
        <v>0</v>
      </c>
      <c r="P54" s="20">
        <f t="shared" si="12"/>
        <v>0</v>
      </c>
      <c r="Q54" s="19" t="e">
        <f t="shared" si="13"/>
        <v>#DIV/0!</v>
      </c>
    </row>
    <row r="55" spans="1:17" s="2" customFormat="1" ht="43.5" hidden="1" customHeight="1" x14ac:dyDescent="0.2">
      <c r="A55" s="30"/>
      <c r="B55" s="34"/>
      <c r="C55" s="28"/>
      <c r="D55" s="65"/>
      <c r="E55" s="20"/>
      <c r="F55" s="25"/>
      <c r="G55" s="25"/>
      <c r="H55" s="23"/>
      <c r="I55" s="24" t="e">
        <f t="shared" si="15"/>
        <v>#DIV/0!</v>
      </c>
      <c r="J55" s="22" t="e">
        <f t="shared" si="16"/>
        <v>#DIV/0!</v>
      </c>
      <c r="K55" s="23"/>
      <c r="L55" s="23"/>
      <c r="M55" s="23"/>
      <c r="N55" s="22" t="e">
        <f t="shared" si="14"/>
        <v>#DIV/0!</v>
      </c>
      <c r="O55" s="21">
        <f t="shared" si="11"/>
        <v>0</v>
      </c>
      <c r="P55" s="20">
        <f t="shared" si="12"/>
        <v>0</v>
      </c>
      <c r="Q55" s="19" t="e">
        <f t="shared" si="13"/>
        <v>#DIV/0!</v>
      </c>
    </row>
    <row r="56" spans="1:17" s="2" customFormat="1" ht="42.75" customHeight="1" x14ac:dyDescent="0.2">
      <c r="A56" s="30" t="s">
        <v>149</v>
      </c>
      <c r="B56" s="34" t="s">
        <v>79</v>
      </c>
      <c r="C56" s="28" t="s">
        <v>62</v>
      </c>
      <c r="D56" s="64" t="s">
        <v>148</v>
      </c>
      <c r="E56" s="20">
        <v>2828700</v>
      </c>
      <c r="F56" s="25">
        <v>2828700</v>
      </c>
      <c r="G56" s="25">
        <v>1500800</v>
      </c>
      <c r="H56" s="23">
        <v>1024268</v>
      </c>
      <c r="I56" s="24">
        <f t="shared" si="15"/>
        <v>68.248134328358219</v>
      </c>
      <c r="J56" s="22">
        <f t="shared" si="16"/>
        <v>36.209849047265529</v>
      </c>
      <c r="K56" s="35"/>
      <c r="L56" s="23">
        <v>0</v>
      </c>
      <c r="M56" s="23">
        <v>0</v>
      </c>
      <c r="N56" s="22"/>
      <c r="O56" s="21">
        <f t="shared" si="11"/>
        <v>2828700</v>
      </c>
      <c r="P56" s="20">
        <f t="shared" si="12"/>
        <v>1024268</v>
      </c>
      <c r="Q56" s="19">
        <f t="shared" si="13"/>
        <v>36.209849047265529</v>
      </c>
    </row>
    <row r="57" spans="1:17" s="2" customFormat="1" ht="32.25" customHeight="1" x14ac:dyDescent="0.2">
      <c r="A57" s="30" t="s">
        <v>147</v>
      </c>
      <c r="B57" s="34" t="s">
        <v>146</v>
      </c>
      <c r="C57" s="28" t="s">
        <v>133</v>
      </c>
      <c r="D57" s="64" t="s">
        <v>145</v>
      </c>
      <c r="E57" s="20">
        <v>2363600</v>
      </c>
      <c r="F57" s="25">
        <v>2363600</v>
      </c>
      <c r="G57" s="25">
        <v>1256200</v>
      </c>
      <c r="H57" s="23">
        <v>891392</v>
      </c>
      <c r="I57" s="24">
        <f t="shared" si="15"/>
        <v>70.959401369208734</v>
      </c>
      <c r="J57" s="22">
        <f t="shared" si="16"/>
        <v>37.713318666441019</v>
      </c>
      <c r="K57" s="35"/>
      <c r="L57" s="23">
        <v>0</v>
      </c>
      <c r="M57" s="23">
        <v>0</v>
      </c>
      <c r="N57" s="22"/>
      <c r="O57" s="21">
        <f t="shared" si="11"/>
        <v>2363600</v>
      </c>
      <c r="P57" s="20">
        <f t="shared" si="12"/>
        <v>891392</v>
      </c>
      <c r="Q57" s="19">
        <f t="shared" si="13"/>
        <v>37.713318666441019</v>
      </c>
    </row>
    <row r="58" spans="1:17" s="2" customFormat="1" hidden="1" x14ac:dyDescent="0.2">
      <c r="A58" s="47" t="s">
        <v>144</v>
      </c>
      <c r="B58" s="54" t="s">
        <v>143</v>
      </c>
      <c r="C58" s="45"/>
      <c r="D58" s="44" t="s">
        <v>142</v>
      </c>
      <c r="E58" s="20">
        <v>7585600</v>
      </c>
      <c r="F58" s="25">
        <v>7585600</v>
      </c>
      <c r="G58" s="25">
        <v>5749600</v>
      </c>
      <c r="H58" s="23">
        <v>126000</v>
      </c>
      <c r="I58" s="24">
        <f t="shared" si="15"/>
        <v>2.1914567969945735</v>
      </c>
      <c r="J58" s="22">
        <f t="shared" si="16"/>
        <v>1.6610419742670322</v>
      </c>
      <c r="K58" s="35" t="e">
        <f>M58+#REF!</f>
        <v>#REF!</v>
      </c>
      <c r="L58" s="23">
        <v>81100</v>
      </c>
      <c r="M58" s="23">
        <v>260900</v>
      </c>
      <c r="N58" s="22">
        <f>M58/L58*100</f>
        <v>321.70160295930947</v>
      </c>
      <c r="O58" s="21">
        <f t="shared" si="11"/>
        <v>7666700</v>
      </c>
      <c r="P58" s="20">
        <f t="shared" si="12"/>
        <v>386900</v>
      </c>
      <c r="Q58" s="19">
        <f t="shared" si="13"/>
        <v>5.0464997978269661</v>
      </c>
    </row>
    <row r="59" spans="1:17" s="2" customFormat="1" ht="33" customHeight="1" x14ac:dyDescent="0.2">
      <c r="A59" s="30" t="s">
        <v>141</v>
      </c>
      <c r="B59" s="34" t="s">
        <v>140</v>
      </c>
      <c r="C59" s="28" t="s">
        <v>133</v>
      </c>
      <c r="D59" s="36" t="s">
        <v>139</v>
      </c>
      <c r="E59" s="20">
        <v>7211900</v>
      </c>
      <c r="F59" s="25">
        <v>7211900</v>
      </c>
      <c r="G59" s="25">
        <v>3748600</v>
      </c>
      <c r="H59" s="23">
        <v>3368007</v>
      </c>
      <c r="I59" s="24">
        <f t="shared" si="15"/>
        <v>89.847062903483959</v>
      </c>
      <c r="J59" s="22">
        <f t="shared" si="16"/>
        <v>46.700689138784504</v>
      </c>
      <c r="K59" s="23">
        <v>342000</v>
      </c>
      <c r="L59" s="23">
        <v>342000</v>
      </c>
      <c r="M59" s="23">
        <v>97080</v>
      </c>
      <c r="N59" s="22">
        <f>M59/L59*100</f>
        <v>28.385964912280702</v>
      </c>
      <c r="O59" s="21">
        <f t="shared" si="11"/>
        <v>7553900</v>
      </c>
      <c r="P59" s="20">
        <f t="shared" si="12"/>
        <v>3465087</v>
      </c>
      <c r="Q59" s="19">
        <f t="shared" si="13"/>
        <v>45.871496842690526</v>
      </c>
    </row>
    <row r="60" spans="1:17" s="2" customFormat="1" ht="19.5" customHeight="1" x14ac:dyDescent="0.2">
      <c r="A60" s="30" t="s">
        <v>138</v>
      </c>
      <c r="B60" s="34" t="s">
        <v>137</v>
      </c>
      <c r="C60" s="28" t="s">
        <v>133</v>
      </c>
      <c r="D60" s="36" t="s">
        <v>136</v>
      </c>
      <c r="E60" s="26">
        <v>52500</v>
      </c>
      <c r="F60" s="25">
        <v>52500</v>
      </c>
      <c r="G60" s="25">
        <v>29000</v>
      </c>
      <c r="H60" s="23">
        <v>18100</v>
      </c>
      <c r="I60" s="24">
        <f t="shared" si="15"/>
        <v>62.413793103448278</v>
      </c>
      <c r="J60" s="22">
        <f t="shared" si="16"/>
        <v>34.476190476190474</v>
      </c>
      <c r="K60" s="35"/>
      <c r="L60" s="23">
        <v>0</v>
      </c>
      <c r="M60" s="23">
        <v>0</v>
      </c>
      <c r="N60" s="22"/>
      <c r="O60" s="35">
        <f t="shared" si="11"/>
        <v>52500</v>
      </c>
      <c r="P60" s="25">
        <f t="shared" si="12"/>
        <v>18100</v>
      </c>
      <c r="Q60" s="62">
        <f t="shared" si="13"/>
        <v>34.476190476190474</v>
      </c>
    </row>
    <row r="61" spans="1:17" s="2" customFormat="1" ht="25.5" x14ac:dyDescent="0.2">
      <c r="A61" s="30" t="s">
        <v>135</v>
      </c>
      <c r="B61" s="34" t="s">
        <v>134</v>
      </c>
      <c r="C61" s="28" t="s">
        <v>133</v>
      </c>
      <c r="D61" s="27" t="s">
        <v>132</v>
      </c>
      <c r="E61" s="20">
        <f>SUM(E63:E66)</f>
        <v>1991600</v>
      </c>
      <c r="F61" s="25">
        <f>SUM(F63:F66)</f>
        <v>1991600</v>
      </c>
      <c r="G61" s="25">
        <f>SUM(G63:G66)</f>
        <v>1146900</v>
      </c>
      <c r="H61" s="25">
        <f>SUM(H63:H66)</f>
        <v>537085</v>
      </c>
      <c r="I61" s="24">
        <f t="shared" si="15"/>
        <v>46.829278925799983</v>
      </c>
      <c r="J61" s="22">
        <f t="shared" si="16"/>
        <v>26.967513556939142</v>
      </c>
      <c r="K61" s="25">
        <f>SUM(K63:K66)</f>
        <v>0</v>
      </c>
      <c r="L61" s="25">
        <f>SUM(L63:L66)</f>
        <v>0</v>
      </c>
      <c r="M61" s="25">
        <f>SUM(M63:M66)</f>
        <v>0</v>
      </c>
      <c r="N61" s="22"/>
      <c r="O61" s="35">
        <f t="shared" si="11"/>
        <v>1991600</v>
      </c>
      <c r="P61" s="25">
        <f t="shared" si="12"/>
        <v>537085</v>
      </c>
      <c r="Q61" s="62">
        <f t="shared" si="13"/>
        <v>26.967513556939142</v>
      </c>
    </row>
    <row r="62" spans="1:17" s="2" customFormat="1" ht="13.5" x14ac:dyDescent="0.2">
      <c r="A62" s="30"/>
      <c r="B62" s="34"/>
      <c r="C62" s="28"/>
      <c r="D62" s="59" t="s">
        <v>131</v>
      </c>
      <c r="E62" s="38"/>
      <c r="F62" s="25"/>
      <c r="G62" s="25"/>
      <c r="H62" s="23"/>
      <c r="I62" s="24"/>
      <c r="J62" s="22"/>
      <c r="K62" s="35"/>
      <c r="L62" s="23"/>
      <c r="M62" s="23"/>
      <c r="N62" s="22"/>
      <c r="O62" s="35"/>
      <c r="P62" s="25"/>
      <c r="Q62" s="62"/>
    </row>
    <row r="63" spans="1:17" s="2" customFormat="1" ht="38.25" x14ac:dyDescent="0.2">
      <c r="A63" s="30"/>
      <c r="B63" s="34"/>
      <c r="C63" s="28"/>
      <c r="D63" s="53" t="s">
        <v>130</v>
      </c>
      <c r="E63" s="26">
        <v>1525400</v>
      </c>
      <c r="F63" s="25">
        <v>1525400</v>
      </c>
      <c r="G63" s="25">
        <v>902900</v>
      </c>
      <c r="H63" s="63">
        <v>414600</v>
      </c>
      <c r="I63" s="24">
        <f>H63/G63*100</f>
        <v>45.918706390519439</v>
      </c>
      <c r="J63" s="22">
        <f>H63/F63*100</f>
        <v>27.179756129539793</v>
      </c>
      <c r="K63" s="35"/>
      <c r="L63" s="23"/>
      <c r="M63" s="23"/>
      <c r="N63" s="22"/>
      <c r="O63" s="35">
        <f t="shared" ref="O63:O73" si="17">F63+L63</f>
        <v>1525400</v>
      </c>
      <c r="P63" s="25">
        <f t="shared" ref="P63:P73" si="18">H63+M63</f>
        <v>414600</v>
      </c>
      <c r="Q63" s="62">
        <f>P63/O63*100</f>
        <v>27.179756129539793</v>
      </c>
    </row>
    <row r="64" spans="1:17" s="2" customFormat="1" ht="25.5" hidden="1" x14ac:dyDescent="0.2">
      <c r="A64" s="30"/>
      <c r="B64" s="34"/>
      <c r="C64" s="28"/>
      <c r="D64" s="53" t="s">
        <v>129</v>
      </c>
      <c r="E64" s="26"/>
      <c r="F64" s="25"/>
      <c r="G64" s="25"/>
      <c r="H64" s="63"/>
      <c r="I64" s="24"/>
      <c r="J64" s="22"/>
      <c r="K64" s="35"/>
      <c r="L64" s="23"/>
      <c r="M64" s="23"/>
      <c r="N64" s="22" t="e">
        <f>M64/L64*100</f>
        <v>#DIV/0!</v>
      </c>
      <c r="O64" s="35">
        <f t="shared" si="17"/>
        <v>0</v>
      </c>
      <c r="P64" s="25">
        <f t="shared" si="18"/>
        <v>0</v>
      </c>
      <c r="Q64" s="62" t="e">
        <f>P64/O64*100</f>
        <v>#DIV/0!</v>
      </c>
    </row>
    <row r="65" spans="1:17" s="2" customFormat="1" hidden="1" x14ac:dyDescent="0.2">
      <c r="A65" s="30"/>
      <c r="B65" s="34"/>
      <c r="C65" s="28"/>
      <c r="D65" s="53" t="s">
        <v>128</v>
      </c>
      <c r="E65" s="26"/>
      <c r="F65" s="25"/>
      <c r="G65" s="25"/>
      <c r="H65" s="63"/>
      <c r="I65" s="24"/>
      <c r="J65" s="22"/>
      <c r="K65" s="35"/>
      <c r="L65" s="23"/>
      <c r="M65" s="23"/>
      <c r="N65" s="22" t="e">
        <f>M65/L65*100</f>
        <v>#DIV/0!</v>
      </c>
      <c r="O65" s="35">
        <f t="shared" si="17"/>
        <v>0</v>
      </c>
      <c r="P65" s="25">
        <f t="shared" si="18"/>
        <v>0</v>
      </c>
      <c r="Q65" s="62" t="e">
        <f>P65/O65*100</f>
        <v>#DIV/0!</v>
      </c>
    </row>
    <row r="66" spans="1:17" s="2" customFormat="1" x14ac:dyDescent="0.2">
      <c r="A66" s="30"/>
      <c r="B66" s="34"/>
      <c r="C66" s="28"/>
      <c r="D66" s="53" t="s">
        <v>127</v>
      </c>
      <c r="E66" s="26">
        <v>466200</v>
      </c>
      <c r="F66" s="25">
        <v>466200</v>
      </c>
      <c r="G66" s="25">
        <v>244000</v>
      </c>
      <c r="H66" s="63">
        <v>122485</v>
      </c>
      <c r="I66" s="24">
        <f>H66/G66*100</f>
        <v>50.19877049180328</v>
      </c>
      <c r="J66" s="22">
        <f>H66/F66*100</f>
        <v>26.273058773058771</v>
      </c>
      <c r="K66" s="35"/>
      <c r="L66" s="23"/>
      <c r="M66" s="23"/>
      <c r="N66" s="22"/>
      <c r="O66" s="35">
        <f t="shared" si="17"/>
        <v>466200</v>
      </c>
      <c r="P66" s="25">
        <f t="shared" si="18"/>
        <v>122485</v>
      </c>
      <c r="Q66" s="62">
        <f>P66/O66*100</f>
        <v>26.273058773058771</v>
      </c>
    </row>
    <row r="67" spans="1:17" s="2" customFormat="1" ht="33.75" customHeight="1" x14ac:dyDescent="0.2">
      <c r="A67" s="30" t="s">
        <v>126</v>
      </c>
      <c r="B67" s="34" t="s">
        <v>45</v>
      </c>
      <c r="C67" s="28" t="s">
        <v>41</v>
      </c>
      <c r="D67" s="36" t="s">
        <v>44</v>
      </c>
      <c r="E67" s="26">
        <v>230000</v>
      </c>
      <c r="F67" s="25"/>
      <c r="G67" s="25"/>
      <c r="H67" s="23"/>
      <c r="I67" s="24"/>
      <c r="J67" s="22"/>
      <c r="K67" s="35"/>
      <c r="L67" s="23">
        <v>0</v>
      </c>
      <c r="M67" s="23">
        <v>0</v>
      </c>
      <c r="N67" s="22"/>
      <c r="O67" s="21">
        <f t="shared" si="17"/>
        <v>0</v>
      </c>
      <c r="P67" s="20">
        <f t="shared" si="18"/>
        <v>0</v>
      </c>
      <c r="Q67" s="19"/>
    </row>
    <row r="68" spans="1:17" s="2" customFormat="1" ht="33.75" customHeight="1" x14ac:dyDescent="0.2">
      <c r="A68" s="30" t="s">
        <v>125</v>
      </c>
      <c r="B68" s="34" t="s">
        <v>42</v>
      </c>
      <c r="C68" s="28" t="s">
        <v>41</v>
      </c>
      <c r="D68" s="36" t="s">
        <v>40</v>
      </c>
      <c r="E68" s="26">
        <v>95000</v>
      </c>
      <c r="F68" s="25"/>
      <c r="G68" s="25"/>
      <c r="H68" s="23"/>
      <c r="I68" s="24"/>
      <c r="J68" s="22"/>
      <c r="K68" s="35"/>
      <c r="L68" s="23">
        <v>0</v>
      </c>
      <c r="M68" s="23">
        <v>0</v>
      </c>
      <c r="N68" s="22"/>
      <c r="O68" s="21">
        <f t="shared" si="17"/>
        <v>0</v>
      </c>
      <c r="P68" s="20">
        <f t="shared" si="18"/>
        <v>0</v>
      </c>
      <c r="Q68" s="19"/>
    </row>
    <row r="69" spans="1:17" s="2" customFormat="1" ht="45.75" customHeight="1" x14ac:dyDescent="0.2">
      <c r="A69" s="30" t="s">
        <v>124</v>
      </c>
      <c r="B69" s="52">
        <v>9800</v>
      </c>
      <c r="C69" s="49" t="s">
        <v>4</v>
      </c>
      <c r="D69" s="48" t="s">
        <v>29</v>
      </c>
      <c r="E69" s="26"/>
      <c r="F69" s="25">
        <v>64800</v>
      </c>
      <c r="G69" s="25">
        <v>64800</v>
      </c>
      <c r="H69" s="23">
        <v>64800</v>
      </c>
      <c r="I69" s="24">
        <f>H69/G69*100</f>
        <v>100</v>
      </c>
      <c r="J69" s="22">
        <f>H69/F69*100</f>
        <v>100</v>
      </c>
      <c r="K69" s="35"/>
      <c r="L69" s="23"/>
      <c r="M69" s="23"/>
      <c r="N69" s="22"/>
      <c r="O69" s="21">
        <f t="shared" si="17"/>
        <v>64800</v>
      </c>
      <c r="P69" s="20">
        <f t="shared" si="18"/>
        <v>64800</v>
      </c>
      <c r="Q69" s="19">
        <f>P69/O69*100</f>
        <v>100</v>
      </c>
    </row>
    <row r="70" spans="1:17" s="2" customFormat="1" ht="33" customHeight="1" x14ac:dyDescent="0.2">
      <c r="A70" s="47" t="s">
        <v>123</v>
      </c>
      <c r="B70" s="46"/>
      <c r="C70" s="45"/>
      <c r="D70" s="44" t="s">
        <v>122</v>
      </c>
      <c r="E70" s="26">
        <f>E71</f>
        <v>2989000</v>
      </c>
      <c r="F70" s="25">
        <f>F71</f>
        <v>337820</v>
      </c>
      <c r="G70" s="25">
        <f>G71</f>
        <v>337820</v>
      </c>
      <c r="H70" s="23">
        <f>H71</f>
        <v>337820</v>
      </c>
      <c r="I70" s="24">
        <f>H70/G70*100</f>
        <v>100</v>
      </c>
      <c r="J70" s="22">
        <f>H70/F70*100</f>
        <v>100</v>
      </c>
      <c r="K70" s="35"/>
      <c r="L70" s="23">
        <f>L71</f>
        <v>0</v>
      </c>
      <c r="M70" s="23">
        <f>M71</f>
        <v>0</v>
      </c>
      <c r="N70" s="22"/>
      <c r="O70" s="21">
        <f t="shared" si="17"/>
        <v>337820</v>
      </c>
      <c r="P70" s="20">
        <f t="shared" si="18"/>
        <v>337820</v>
      </c>
      <c r="Q70" s="19">
        <f>P70/O70*100</f>
        <v>100</v>
      </c>
    </row>
    <row r="71" spans="1:17" s="2" customFormat="1" ht="33" customHeight="1" x14ac:dyDescent="0.2">
      <c r="A71" s="47" t="s">
        <v>121</v>
      </c>
      <c r="B71" s="46"/>
      <c r="C71" s="45"/>
      <c r="D71" s="44" t="s">
        <v>120</v>
      </c>
      <c r="E71" s="61">
        <f>E73+E77+E81+E82</f>
        <v>2989000</v>
      </c>
      <c r="F71" s="23">
        <f>F73+F77+F81+F82</f>
        <v>337820</v>
      </c>
      <c r="G71" s="23">
        <f>G73+G77+G81+G82</f>
        <v>337820</v>
      </c>
      <c r="H71" s="23">
        <f>H73+H77+H81+H82</f>
        <v>337820</v>
      </c>
      <c r="I71" s="24">
        <f>H71/G71*100</f>
        <v>100</v>
      </c>
      <c r="J71" s="22">
        <f>H71/F71*100</f>
        <v>100</v>
      </c>
      <c r="K71" s="23">
        <f>K73+K77+K81+K82</f>
        <v>0</v>
      </c>
      <c r="L71" s="23">
        <f>L73+L77+L81+L82</f>
        <v>0</v>
      </c>
      <c r="M71" s="23">
        <f>M73+M77+M81+M82</f>
        <v>0</v>
      </c>
      <c r="N71" s="23"/>
      <c r="O71" s="21">
        <f t="shared" si="17"/>
        <v>337820</v>
      </c>
      <c r="P71" s="20">
        <f t="shared" si="18"/>
        <v>337820</v>
      </c>
      <c r="Q71" s="19">
        <f>P71/O71*100</f>
        <v>100</v>
      </c>
    </row>
    <row r="72" spans="1:17" s="2" customFormat="1" ht="25.5" hidden="1" customHeight="1" x14ac:dyDescent="0.2">
      <c r="A72" s="30"/>
      <c r="B72" s="34"/>
      <c r="C72" s="60"/>
      <c r="D72" s="59"/>
      <c r="E72" s="26"/>
      <c r="F72" s="25"/>
      <c r="G72" s="25">
        <v>0</v>
      </c>
      <c r="H72" s="23"/>
      <c r="I72" s="24" t="e">
        <f>H72/G72*100</f>
        <v>#DIV/0!</v>
      </c>
      <c r="J72" s="22" t="e">
        <f>H72/F72*100</f>
        <v>#DIV/0!</v>
      </c>
      <c r="K72" s="35" t="e">
        <f>M72+#REF!</f>
        <v>#REF!</v>
      </c>
      <c r="L72" s="23">
        <v>0</v>
      </c>
      <c r="M72" s="23">
        <v>0</v>
      </c>
      <c r="N72" s="22" t="e">
        <f>M72/L72*100</f>
        <v>#DIV/0!</v>
      </c>
      <c r="O72" s="21">
        <f t="shared" si="17"/>
        <v>0</v>
      </c>
      <c r="P72" s="20">
        <f t="shared" si="18"/>
        <v>0</v>
      </c>
      <c r="Q72" s="19" t="e">
        <f>P72/O72*100</f>
        <v>#DIV/0!</v>
      </c>
    </row>
    <row r="73" spans="1:17" s="2" customFormat="1" ht="45" customHeight="1" x14ac:dyDescent="0.2">
      <c r="A73" s="30" t="s">
        <v>119</v>
      </c>
      <c r="B73" s="34" t="s">
        <v>118</v>
      </c>
      <c r="C73" s="28" t="s">
        <v>117</v>
      </c>
      <c r="D73" s="36" t="s">
        <v>116</v>
      </c>
      <c r="E73" s="61">
        <f>SUM(E75:E76)</f>
        <v>2568000</v>
      </c>
      <c r="F73" s="23">
        <f>SUM(F75:F76)</f>
        <v>197820</v>
      </c>
      <c r="G73" s="23">
        <f>SUM(G75:G76)</f>
        <v>197820</v>
      </c>
      <c r="H73" s="23">
        <f>SUM(H75:H76)</f>
        <v>197820</v>
      </c>
      <c r="I73" s="24">
        <f>H73/G73*100</f>
        <v>100</v>
      </c>
      <c r="J73" s="22">
        <f>H73/F73*100</f>
        <v>100</v>
      </c>
      <c r="K73" s="35"/>
      <c r="L73" s="23">
        <f>SUM(L75:L76)</f>
        <v>0</v>
      </c>
      <c r="M73" s="23">
        <f>SUM(M75:M76)</f>
        <v>0</v>
      </c>
      <c r="N73" s="22"/>
      <c r="O73" s="21">
        <f t="shared" si="17"/>
        <v>197820</v>
      </c>
      <c r="P73" s="20">
        <f t="shared" si="18"/>
        <v>197820</v>
      </c>
      <c r="Q73" s="19">
        <f>P73/O73*100</f>
        <v>100</v>
      </c>
    </row>
    <row r="74" spans="1:17" s="2" customFormat="1" ht="22.5" customHeight="1" x14ac:dyDescent="0.2">
      <c r="A74" s="30"/>
      <c r="B74" s="34"/>
      <c r="C74" s="28"/>
      <c r="D74" s="59" t="s">
        <v>96</v>
      </c>
      <c r="E74" s="26"/>
      <c r="F74" s="25"/>
      <c r="G74" s="25"/>
      <c r="H74" s="23"/>
      <c r="I74" s="24"/>
      <c r="J74" s="22"/>
      <c r="K74" s="35"/>
      <c r="L74" s="23"/>
      <c r="M74" s="23"/>
      <c r="N74" s="22"/>
      <c r="O74" s="21"/>
      <c r="P74" s="20"/>
      <c r="Q74" s="19"/>
    </row>
    <row r="75" spans="1:17" s="2" customFormat="1" ht="30" hidden="1" customHeight="1" x14ac:dyDescent="0.2">
      <c r="A75" s="30"/>
      <c r="B75" s="34"/>
      <c r="C75" s="28"/>
      <c r="D75" s="53" t="s">
        <v>115</v>
      </c>
      <c r="E75" s="26"/>
      <c r="F75" s="25"/>
      <c r="G75" s="25"/>
      <c r="H75" s="23"/>
      <c r="I75" s="24"/>
      <c r="J75" s="22"/>
      <c r="K75" s="35"/>
      <c r="L75" s="23"/>
      <c r="M75" s="23"/>
      <c r="N75" s="22"/>
      <c r="O75" s="21">
        <f>F75+L75</f>
        <v>0</v>
      </c>
      <c r="P75" s="20">
        <f>H75+M75</f>
        <v>0</v>
      </c>
      <c r="Q75" s="19" t="e">
        <f>P75/O75*100</f>
        <v>#DIV/0!</v>
      </c>
    </row>
    <row r="76" spans="1:17" s="2" customFormat="1" ht="24.75" customHeight="1" x14ac:dyDescent="0.2">
      <c r="A76" s="30"/>
      <c r="B76" s="34"/>
      <c r="C76" s="60"/>
      <c r="D76" s="53" t="s">
        <v>110</v>
      </c>
      <c r="E76" s="26">
        <v>2568000</v>
      </c>
      <c r="F76" s="25">
        <v>197820</v>
      </c>
      <c r="G76" s="25">
        <v>197820</v>
      </c>
      <c r="H76" s="23">
        <v>197820</v>
      </c>
      <c r="I76" s="24">
        <f>H76/G76*100</f>
        <v>100</v>
      </c>
      <c r="J76" s="22">
        <f>H76/F76*100</f>
        <v>100</v>
      </c>
      <c r="K76" s="35"/>
      <c r="L76" s="23">
        <v>0</v>
      </c>
      <c r="M76" s="23">
        <v>0</v>
      </c>
      <c r="N76" s="22"/>
      <c r="O76" s="21">
        <f>F76+L76</f>
        <v>197820</v>
      </c>
      <c r="P76" s="20">
        <f>H76+M76</f>
        <v>197820</v>
      </c>
      <c r="Q76" s="19">
        <f>P76/O76*100</f>
        <v>100</v>
      </c>
    </row>
    <row r="77" spans="1:17" s="2" customFormat="1" ht="32.25" customHeight="1" x14ac:dyDescent="0.2">
      <c r="A77" s="30" t="s">
        <v>114</v>
      </c>
      <c r="B77" s="34" t="s">
        <v>113</v>
      </c>
      <c r="C77" s="28" t="s">
        <v>108</v>
      </c>
      <c r="D77" s="36" t="s">
        <v>112</v>
      </c>
      <c r="E77" s="20">
        <f>SUM(E79:E80)</f>
        <v>421000</v>
      </c>
      <c r="F77" s="25">
        <f>SUM(F79:F80)</f>
        <v>140000</v>
      </c>
      <c r="G77" s="25">
        <f>SUM(G79:G80)</f>
        <v>140000</v>
      </c>
      <c r="H77" s="25">
        <f>SUM(H79:H80)</f>
        <v>140000</v>
      </c>
      <c r="I77" s="24">
        <f>H77/G77*100</f>
        <v>100</v>
      </c>
      <c r="J77" s="22">
        <f>H77/F77*100</f>
        <v>100</v>
      </c>
      <c r="K77" s="35"/>
      <c r="L77" s="23">
        <v>0</v>
      </c>
      <c r="M77" s="23">
        <v>0</v>
      </c>
      <c r="N77" s="22"/>
      <c r="O77" s="21">
        <f>F77+L77</f>
        <v>140000</v>
      </c>
      <c r="P77" s="20">
        <f>H77+M77</f>
        <v>140000</v>
      </c>
      <c r="Q77" s="19">
        <f>P77/O77*100</f>
        <v>100</v>
      </c>
    </row>
    <row r="78" spans="1:17" s="2" customFormat="1" ht="20.25" customHeight="1" x14ac:dyDescent="0.2">
      <c r="A78" s="30"/>
      <c r="B78" s="34"/>
      <c r="C78" s="28"/>
      <c r="D78" s="59" t="s">
        <v>96</v>
      </c>
      <c r="E78" s="26"/>
      <c r="F78" s="25"/>
      <c r="G78" s="25"/>
      <c r="H78" s="23"/>
      <c r="I78" s="24"/>
      <c r="J78" s="22"/>
      <c r="K78" s="35"/>
      <c r="L78" s="23"/>
      <c r="M78" s="23"/>
      <c r="N78" s="22"/>
      <c r="O78" s="21"/>
      <c r="P78" s="20"/>
      <c r="Q78" s="19"/>
    </row>
    <row r="79" spans="1:17" s="2" customFormat="1" ht="82.5" customHeight="1" x14ac:dyDescent="0.2">
      <c r="A79" s="30"/>
      <c r="B79" s="34"/>
      <c r="C79" s="28"/>
      <c r="D79" s="53" t="s">
        <v>111</v>
      </c>
      <c r="E79" s="26">
        <v>421000</v>
      </c>
      <c r="F79" s="25">
        <v>140000</v>
      </c>
      <c r="G79" s="25">
        <v>140000</v>
      </c>
      <c r="H79" s="23">
        <v>140000</v>
      </c>
      <c r="I79" s="24">
        <f>H79/G79*100</f>
        <v>100</v>
      </c>
      <c r="J79" s="22">
        <f>H79/F79*100</f>
        <v>100</v>
      </c>
      <c r="K79" s="35"/>
      <c r="L79" s="23"/>
      <c r="M79" s="23"/>
      <c r="N79" s="22"/>
      <c r="O79" s="21">
        <f>F79+L79</f>
        <v>140000</v>
      </c>
      <c r="P79" s="20">
        <f>H79+M79</f>
        <v>140000</v>
      </c>
      <c r="Q79" s="19">
        <f>P79/O79*100</f>
        <v>100</v>
      </c>
    </row>
    <row r="80" spans="1:17" s="2" customFormat="1" ht="24.75" hidden="1" customHeight="1" x14ac:dyDescent="0.2">
      <c r="A80" s="30"/>
      <c r="B80" s="34"/>
      <c r="C80" s="28"/>
      <c r="D80" s="53" t="s">
        <v>110</v>
      </c>
      <c r="E80" s="41"/>
      <c r="F80" s="25"/>
      <c r="G80" s="25"/>
      <c r="H80" s="23"/>
      <c r="I80" s="24" t="e">
        <f>H80/G80*100</f>
        <v>#DIV/0!</v>
      </c>
      <c r="J80" s="22" t="e">
        <f>H80/F80*100</f>
        <v>#DIV/0!</v>
      </c>
      <c r="K80" s="35"/>
      <c r="L80" s="23"/>
      <c r="M80" s="23"/>
      <c r="N80" s="22"/>
      <c r="O80" s="21"/>
      <c r="P80" s="20"/>
      <c r="Q80" s="19"/>
    </row>
    <row r="81" spans="1:17" s="2" customFormat="1" ht="30" hidden="1" customHeight="1" x14ac:dyDescent="0.2">
      <c r="A81" s="30" t="s">
        <v>109</v>
      </c>
      <c r="B81" s="52">
        <v>2152</v>
      </c>
      <c r="C81" s="49" t="s">
        <v>108</v>
      </c>
      <c r="D81" s="58" t="s">
        <v>107</v>
      </c>
      <c r="E81" s="20"/>
      <c r="F81" s="25"/>
      <c r="G81" s="25"/>
      <c r="H81" s="23"/>
      <c r="I81" s="24" t="e">
        <f>H81/G81*100</f>
        <v>#DIV/0!</v>
      </c>
      <c r="J81" s="22" t="e">
        <f>H81/F81*100</f>
        <v>#DIV/0!</v>
      </c>
      <c r="K81" s="35"/>
      <c r="L81" s="23"/>
      <c r="M81" s="23"/>
      <c r="N81" s="22"/>
      <c r="O81" s="21">
        <f t="shared" ref="O81:O124" si="19">F81+L81</f>
        <v>0</v>
      </c>
      <c r="P81" s="20">
        <f t="shared" ref="P81:P124" si="20">H81+M81</f>
        <v>0</v>
      </c>
      <c r="Q81" s="19" t="e">
        <f t="shared" ref="Q81:Q109" si="21">P81/O81*100</f>
        <v>#DIV/0!</v>
      </c>
    </row>
    <row r="82" spans="1:17" s="2" customFormat="1" ht="52.5" hidden="1" customHeight="1" x14ac:dyDescent="0.2">
      <c r="A82" s="34" t="s">
        <v>106</v>
      </c>
      <c r="B82" s="57" t="s">
        <v>105</v>
      </c>
      <c r="C82" s="56" t="s">
        <v>104</v>
      </c>
      <c r="D82" s="43" t="s">
        <v>103</v>
      </c>
      <c r="E82" s="41">
        <f>E83</f>
        <v>0</v>
      </c>
      <c r="F82" s="25">
        <f>F83</f>
        <v>0</v>
      </c>
      <c r="G82" s="41">
        <f>G83</f>
        <v>0</v>
      </c>
      <c r="H82" s="41">
        <f>H83</f>
        <v>0</v>
      </c>
      <c r="I82" s="24"/>
      <c r="J82" s="22"/>
      <c r="K82" s="41">
        <f>K83</f>
        <v>0</v>
      </c>
      <c r="L82" s="41">
        <f>L83</f>
        <v>0</v>
      </c>
      <c r="M82" s="41">
        <f>M83</f>
        <v>0</v>
      </c>
      <c r="N82" s="22"/>
      <c r="O82" s="21">
        <f t="shared" si="19"/>
        <v>0</v>
      </c>
      <c r="P82" s="20">
        <f t="shared" si="20"/>
        <v>0</v>
      </c>
      <c r="Q82" s="19" t="e">
        <f t="shared" si="21"/>
        <v>#DIV/0!</v>
      </c>
    </row>
    <row r="83" spans="1:17" s="2" customFormat="1" ht="84" hidden="1" customHeight="1" x14ac:dyDescent="0.2">
      <c r="A83" s="34"/>
      <c r="B83" s="57"/>
      <c r="C83" s="56"/>
      <c r="D83" s="55" t="s">
        <v>102</v>
      </c>
      <c r="E83" s="41"/>
      <c r="F83" s="25"/>
      <c r="G83" s="25"/>
      <c r="H83" s="23"/>
      <c r="I83" s="24"/>
      <c r="J83" s="22"/>
      <c r="K83" s="35"/>
      <c r="L83" s="23"/>
      <c r="M83" s="23"/>
      <c r="N83" s="22"/>
      <c r="O83" s="21">
        <f t="shared" si="19"/>
        <v>0</v>
      </c>
      <c r="P83" s="20">
        <f t="shared" si="20"/>
        <v>0</v>
      </c>
      <c r="Q83" s="19" t="e">
        <f t="shared" si="21"/>
        <v>#DIV/0!</v>
      </c>
    </row>
    <row r="84" spans="1:17" s="2" customFormat="1" ht="38.25" customHeight="1" x14ac:dyDescent="0.2">
      <c r="A84" s="47" t="s">
        <v>101</v>
      </c>
      <c r="B84" s="46"/>
      <c r="C84" s="45"/>
      <c r="D84" s="44" t="s">
        <v>100</v>
      </c>
      <c r="E84" s="26">
        <f>E85</f>
        <v>270800</v>
      </c>
      <c r="F84" s="25">
        <f>F85</f>
        <v>3463542</v>
      </c>
      <c r="G84" s="25">
        <f>G85</f>
        <v>3339400</v>
      </c>
      <c r="H84" s="23">
        <f>H85</f>
        <v>2320632</v>
      </c>
      <c r="I84" s="24">
        <f t="shared" ref="I84:I109" si="22">H84/G84*100</f>
        <v>69.492483679702943</v>
      </c>
      <c r="J84" s="22">
        <f t="shared" ref="J84:J109" si="23">H84/F84*100</f>
        <v>67.001699416377804</v>
      </c>
      <c r="K84" s="23">
        <f>K85</f>
        <v>0</v>
      </c>
      <c r="L84" s="23">
        <f>L85</f>
        <v>0</v>
      </c>
      <c r="M84" s="23">
        <f>M85</f>
        <v>0</v>
      </c>
      <c r="N84" s="22"/>
      <c r="O84" s="21">
        <f t="shared" si="19"/>
        <v>3463542</v>
      </c>
      <c r="P84" s="20">
        <f t="shared" si="20"/>
        <v>2320632</v>
      </c>
      <c r="Q84" s="19">
        <f t="shared" si="21"/>
        <v>67.001699416377804</v>
      </c>
    </row>
    <row r="85" spans="1:17" s="2" customFormat="1" ht="36" customHeight="1" x14ac:dyDescent="0.2">
      <c r="A85" s="47" t="s">
        <v>99</v>
      </c>
      <c r="B85" s="46"/>
      <c r="C85" s="45"/>
      <c r="D85" s="44" t="s">
        <v>98</v>
      </c>
      <c r="E85" s="20">
        <f>E88+E89+E90+E92+E94+E95</f>
        <v>270800</v>
      </c>
      <c r="F85" s="25">
        <f>F88+F89+F90+F92+F94+F95</f>
        <v>3463542</v>
      </c>
      <c r="G85" s="25">
        <f>G88+G89+G90+G92+G94+G95</f>
        <v>3339400</v>
      </c>
      <c r="H85" s="25">
        <f>H88+H89+H90+H92+H94+H95</f>
        <v>2320632</v>
      </c>
      <c r="I85" s="24">
        <f t="shared" si="22"/>
        <v>69.492483679702943</v>
      </c>
      <c r="J85" s="22">
        <f t="shared" si="23"/>
        <v>67.001699416377804</v>
      </c>
      <c r="K85" s="25">
        <f>K88+K89+K90+K92+K94+K95</f>
        <v>0</v>
      </c>
      <c r="L85" s="25">
        <f>L88+L89+L90+L92+L94+L95</f>
        <v>0</v>
      </c>
      <c r="M85" s="25">
        <f>M88+M89+M90+M92+M94+M95</f>
        <v>0</v>
      </c>
      <c r="N85" s="22"/>
      <c r="O85" s="21">
        <f t="shared" si="19"/>
        <v>3463542</v>
      </c>
      <c r="P85" s="20">
        <f t="shared" si="20"/>
        <v>2320632</v>
      </c>
      <c r="Q85" s="19">
        <f t="shared" si="21"/>
        <v>67.001699416377804</v>
      </c>
    </row>
    <row r="86" spans="1:17" s="2" customFormat="1" ht="21" hidden="1" customHeight="1" x14ac:dyDescent="0.2">
      <c r="A86" s="30"/>
      <c r="B86" s="34"/>
      <c r="C86" s="28"/>
      <c r="D86" s="53" t="s">
        <v>97</v>
      </c>
      <c r="E86" s="26">
        <f>F86+J86</f>
        <v>277742</v>
      </c>
      <c r="F86" s="25">
        <f>F90</f>
        <v>277742</v>
      </c>
      <c r="G86" s="25"/>
      <c r="H86" s="23"/>
      <c r="I86" s="24" t="e">
        <f t="shared" si="22"/>
        <v>#DIV/0!</v>
      </c>
      <c r="J86" s="22">
        <f t="shared" si="23"/>
        <v>0</v>
      </c>
      <c r="K86" s="35" t="e">
        <f>M86+#REF!</f>
        <v>#REF!</v>
      </c>
      <c r="L86" s="23"/>
      <c r="M86" s="23"/>
      <c r="N86" s="22" t="e">
        <f>M86/L86*100</f>
        <v>#DIV/0!</v>
      </c>
      <c r="O86" s="21">
        <f t="shared" si="19"/>
        <v>277742</v>
      </c>
      <c r="P86" s="20">
        <f t="shared" si="20"/>
        <v>0</v>
      </c>
      <c r="Q86" s="19">
        <f t="shared" si="21"/>
        <v>0</v>
      </c>
    </row>
    <row r="87" spans="1:17" s="2" customFormat="1" ht="21" hidden="1" customHeight="1" x14ac:dyDescent="0.2">
      <c r="A87" s="30"/>
      <c r="B87" s="34"/>
      <c r="C87" s="28"/>
      <c r="D87" s="53" t="s">
        <v>96</v>
      </c>
      <c r="E87" s="26" t="e">
        <f>F87+J87</f>
        <v>#DIV/0!</v>
      </c>
      <c r="F87" s="25"/>
      <c r="G87" s="25"/>
      <c r="H87" s="23"/>
      <c r="I87" s="24" t="e">
        <f t="shared" si="22"/>
        <v>#DIV/0!</v>
      </c>
      <c r="J87" s="22" t="e">
        <f t="shared" si="23"/>
        <v>#DIV/0!</v>
      </c>
      <c r="K87" s="35" t="e">
        <f>M87+#REF!</f>
        <v>#REF!</v>
      </c>
      <c r="L87" s="23"/>
      <c r="M87" s="23"/>
      <c r="N87" s="22" t="e">
        <f>M87/L87*100</f>
        <v>#DIV/0!</v>
      </c>
      <c r="O87" s="21">
        <f t="shared" si="19"/>
        <v>0</v>
      </c>
      <c r="P87" s="20">
        <f t="shared" si="20"/>
        <v>0</v>
      </c>
      <c r="Q87" s="19" t="e">
        <f t="shared" si="21"/>
        <v>#DIV/0!</v>
      </c>
    </row>
    <row r="88" spans="1:17" s="2" customFormat="1" ht="21" hidden="1" customHeight="1" x14ac:dyDescent="0.2">
      <c r="A88" s="30" t="s">
        <v>95</v>
      </c>
      <c r="B88" s="49" t="s">
        <v>94</v>
      </c>
      <c r="C88" s="49" t="s">
        <v>71</v>
      </c>
      <c r="D88" s="27" t="s">
        <v>93</v>
      </c>
      <c r="E88" s="26"/>
      <c r="F88" s="25"/>
      <c r="G88" s="25"/>
      <c r="H88" s="23"/>
      <c r="I88" s="24" t="e">
        <f t="shared" si="22"/>
        <v>#DIV/0!</v>
      </c>
      <c r="J88" s="22" t="e">
        <f t="shared" si="23"/>
        <v>#DIV/0!</v>
      </c>
      <c r="K88" s="35"/>
      <c r="L88" s="23"/>
      <c r="M88" s="23"/>
      <c r="N88" s="22"/>
      <c r="O88" s="21">
        <f t="shared" si="19"/>
        <v>0</v>
      </c>
      <c r="P88" s="20">
        <f t="shared" si="20"/>
        <v>0</v>
      </c>
      <c r="Q88" s="19" t="e">
        <f t="shared" si="21"/>
        <v>#DIV/0!</v>
      </c>
    </row>
    <row r="89" spans="1:17" s="2" customFormat="1" ht="62.25" hidden="1" customHeight="1" x14ac:dyDescent="0.2">
      <c r="A89" s="30" t="s">
        <v>92</v>
      </c>
      <c r="B89" s="49" t="s">
        <v>91</v>
      </c>
      <c r="C89" s="49" t="s">
        <v>71</v>
      </c>
      <c r="D89" s="50" t="s">
        <v>90</v>
      </c>
      <c r="E89" s="26"/>
      <c r="F89" s="25"/>
      <c r="G89" s="25"/>
      <c r="H89" s="23"/>
      <c r="I89" s="24" t="e">
        <f t="shared" si="22"/>
        <v>#DIV/0!</v>
      </c>
      <c r="J89" s="22" t="e">
        <f t="shared" si="23"/>
        <v>#DIV/0!</v>
      </c>
      <c r="K89" s="35"/>
      <c r="L89" s="23"/>
      <c r="M89" s="23"/>
      <c r="N89" s="22"/>
      <c r="O89" s="21">
        <f t="shared" si="19"/>
        <v>0</v>
      </c>
      <c r="P89" s="20">
        <f t="shared" si="20"/>
        <v>0</v>
      </c>
      <c r="Q89" s="19" t="e">
        <f t="shared" si="21"/>
        <v>#DIV/0!</v>
      </c>
    </row>
    <row r="90" spans="1:17" s="2" customFormat="1" ht="76.5" x14ac:dyDescent="0.2">
      <c r="A90" s="30" t="s">
        <v>89</v>
      </c>
      <c r="B90" s="34" t="s">
        <v>88</v>
      </c>
      <c r="C90" s="28" t="s">
        <v>84</v>
      </c>
      <c r="D90" s="36" t="s">
        <v>87</v>
      </c>
      <c r="E90" s="20">
        <v>240000</v>
      </c>
      <c r="F90" s="25">
        <v>277742</v>
      </c>
      <c r="G90" s="25">
        <v>153600</v>
      </c>
      <c r="H90" s="23">
        <v>144210</v>
      </c>
      <c r="I90" s="24">
        <f t="shared" si="22"/>
        <v>93.88671875</v>
      </c>
      <c r="J90" s="22">
        <f t="shared" si="23"/>
        <v>51.922287590641666</v>
      </c>
      <c r="K90" s="35"/>
      <c r="L90" s="23">
        <v>0</v>
      </c>
      <c r="M90" s="23">
        <v>0</v>
      </c>
      <c r="N90" s="22"/>
      <c r="O90" s="21">
        <f t="shared" si="19"/>
        <v>277742</v>
      </c>
      <c r="P90" s="20">
        <f t="shared" si="20"/>
        <v>144210</v>
      </c>
      <c r="Q90" s="19">
        <f t="shared" si="21"/>
        <v>51.922287590641666</v>
      </c>
    </row>
    <row r="91" spans="1:17" s="2" customFormat="1" ht="21" hidden="1" customHeight="1" x14ac:dyDescent="0.2">
      <c r="A91" s="47"/>
      <c r="B91" s="54"/>
      <c r="C91" s="45"/>
      <c r="D91" s="53"/>
      <c r="E91" s="26" t="e">
        <f>F91+J91</f>
        <v>#DIV/0!</v>
      </c>
      <c r="F91" s="25"/>
      <c r="G91" s="25">
        <v>0</v>
      </c>
      <c r="H91" s="23">
        <v>0</v>
      </c>
      <c r="I91" s="24" t="e">
        <f t="shared" si="22"/>
        <v>#DIV/0!</v>
      </c>
      <c r="J91" s="22" t="e">
        <f t="shared" si="23"/>
        <v>#DIV/0!</v>
      </c>
      <c r="K91" s="35" t="e">
        <f>M91+#REF!</f>
        <v>#REF!</v>
      </c>
      <c r="L91" s="23">
        <v>0</v>
      </c>
      <c r="M91" s="23">
        <v>0</v>
      </c>
      <c r="N91" s="22" t="e">
        <f>M91/L91*100</f>
        <v>#DIV/0!</v>
      </c>
      <c r="O91" s="21">
        <f t="shared" si="19"/>
        <v>0</v>
      </c>
      <c r="P91" s="20">
        <f t="shared" si="20"/>
        <v>0</v>
      </c>
      <c r="Q91" s="19" t="e">
        <f t="shared" si="21"/>
        <v>#DIV/0!</v>
      </c>
    </row>
    <row r="92" spans="1:17" s="2" customFormat="1" ht="57" customHeight="1" x14ac:dyDescent="0.2">
      <c r="A92" s="30" t="s">
        <v>86</v>
      </c>
      <c r="B92" s="34" t="s">
        <v>85</v>
      </c>
      <c r="C92" s="28" t="s">
        <v>84</v>
      </c>
      <c r="D92" s="36" t="s">
        <v>83</v>
      </c>
      <c r="E92" s="20">
        <f>E93</f>
        <v>30800</v>
      </c>
      <c r="F92" s="25">
        <f>F93</f>
        <v>30800</v>
      </c>
      <c r="G92" s="25">
        <f>G93</f>
        <v>30800</v>
      </c>
      <c r="H92" s="25">
        <v>14650</v>
      </c>
      <c r="I92" s="24">
        <f t="shared" si="22"/>
        <v>47.564935064935064</v>
      </c>
      <c r="J92" s="22">
        <f t="shared" si="23"/>
        <v>47.564935064935064</v>
      </c>
      <c r="K92" s="35"/>
      <c r="L92" s="23">
        <v>0</v>
      </c>
      <c r="M92" s="23">
        <v>0</v>
      </c>
      <c r="N92" s="22"/>
      <c r="O92" s="21">
        <f t="shared" si="19"/>
        <v>30800</v>
      </c>
      <c r="P92" s="20">
        <f t="shared" si="20"/>
        <v>14650</v>
      </c>
      <c r="Q92" s="19">
        <f t="shared" si="21"/>
        <v>47.564935064935064</v>
      </c>
    </row>
    <row r="93" spans="1:17" s="2" customFormat="1" ht="27" customHeight="1" x14ac:dyDescent="0.2">
      <c r="A93" s="47"/>
      <c r="B93" s="46"/>
      <c r="C93" s="45"/>
      <c r="D93" s="53" t="s">
        <v>82</v>
      </c>
      <c r="E93" s="26">
        <f>F93</f>
        <v>30800</v>
      </c>
      <c r="F93" s="25">
        <v>30800</v>
      </c>
      <c r="G93" s="25">
        <v>30800</v>
      </c>
      <c r="H93" s="23">
        <v>14325</v>
      </c>
      <c r="I93" s="24">
        <f t="shared" si="22"/>
        <v>46.509740259740262</v>
      </c>
      <c r="J93" s="22">
        <f t="shared" si="23"/>
        <v>46.509740259740262</v>
      </c>
      <c r="K93" s="35"/>
      <c r="L93" s="23">
        <v>0</v>
      </c>
      <c r="M93" s="23">
        <v>0</v>
      </c>
      <c r="N93" s="22"/>
      <c r="O93" s="21">
        <f t="shared" si="19"/>
        <v>30800</v>
      </c>
      <c r="P93" s="20">
        <f t="shared" si="20"/>
        <v>14325</v>
      </c>
      <c r="Q93" s="19">
        <f t="shared" si="21"/>
        <v>46.509740259740262</v>
      </c>
    </row>
    <row r="94" spans="1:17" s="2" customFormat="1" ht="33.75" customHeight="1" x14ac:dyDescent="0.2">
      <c r="A94" s="30" t="s">
        <v>81</v>
      </c>
      <c r="B94" s="34" t="s">
        <v>80</v>
      </c>
      <c r="C94" s="28" t="s">
        <v>79</v>
      </c>
      <c r="D94" s="27" t="s">
        <v>78</v>
      </c>
      <c r="E94" s="26"/>
      <c r="F94" s="25">
        <v>2225000</v>
      </c>
      <c r="G94" s="25">
        <v>2225000</v>
      </c>
      <c r="H94" s="23">
        <v>1231772</v>
      </c>
      <c r="I94" s="24">
        <f t="shared" si="22"/>
        <v>55.360539325842694</v>
      </c>
      <c r="J94" s="22">
        <f t="shared" si="23"/>
        <v>55.360539325842694</v>
      </c>
      <c r="K94" s="35"/>
      <c r="L94" s="23"/>
      <c r="M94" s="23"/>
      <c r="N94" s="22"/>
      <c r="O94" s="21">
        <f t="shared" si="19"/>
        <v>2225000</v>
      </c>
      <c r="P94" s="20">
        <f t="shared" si="20"/>
        <v>1231772</v>
      </c>
      <c r="Q94" s="19">
        <f t="shared" si="21"/>
        <v>55.360539325842694</v>
      </c>
    </row>
    <row r="95" spans="1:17" s="2" customFormat="1" ht="52.5" customHeight="1" x14ac:dyDescent="0.2">
      <c r="A95" s="30" t="s">
        <v>77</v>
      </c>
      <c r="B95" s="52">
        <v>9800</v>
      </c>
      <c r="C95" s="49" t="s">
        <v>4</v>
      </c>
      <c r="D95" s="48" t="s">
        <v>29</v>
      </c>
      <c r="E95" s="26"/>
      <c r="F95" s="25">
        <v>930000</v>
      </c>
      <c r="G95" s="25">
        <v>930000</v>
      </c>
      <c r="H95" s="25">
        <v>930000</v>
      </c>
      <c r="I95" s="24">
        <f t="shared" si="22"/>
        <v>100</v>
      </c>
      <c r="J95" s="22">
        <f t="shared" si="23"/>
        <v>100</v>
      </c>
      <c r="K95" s="35"/>
      <c r="L95" s="23"/>
      <c r="M95" s="23"/>
      <c r="N95" s="22"/>
      <c r="O95" s="21">
        <f t="shared" si="19"/>
        <v>930000</v>
      </c>
      <c r="P95" s="20">
        <f t="shared" si="20"/>
        <v>930000</v>
      </c>
      <c r="Q95" s="19">
        <f t="shared" si="21"/>
        <v>100</v>
      </c>
    </row>
    <row r="96" spans="1:17" s="2" customFormat="1" ht="32.25" customHeight="1" x14ac:dyDescent="0.2">
      <c r="A96" s="47" t="s">
        <v>76</v>
      </c>
      <c r="B96" s="46"/>
      <c r="C96" s="45"/>
      <c r="D96" s="44" t="s">
        <v>75</v>
      </c>
      <c r="E96" s="20">
        <f>E97</f>
        <v>0</v>
      </c>
      <c r="F96" s="25">
        <f>F97</f>
        <v>95000</v>
      </c>
      <c r="G96" s="25">
        <f>G97</f>
        <v>95000</v>
      </c>
      <c r="H96" s="23">
        <f>H97</f>
        <v>95000</v>
      </c>
      <c r="I96" s="24">
        <f t="shared" si="22"/>
        <v>100</v>
      </c>
      <c r="J96" s="22">
        <f t="shared" si="23"/>
        <v>100</v>
      </c>
      <c r="K96" s="23">
        <f>K97</f>
        <v>0</v>
      </c>
      <c r="L96" s="23">
        <f>L97</f>
        <v>0</v>
      </c>
      <c r="M96" s="23">
        <f>M97</f>
        <v>0</v>
      </c>
      <c r="N96" s="22"/>
      <c r="O96" s="21">
        <f t="shared" si="19"/>
        <v>95000</v>
      </c>
      <c r="P96" s="20">
        <f t="shared" si="20"/>
        <v>95000</v>
      </c>
      <c r="Q96" s="19">
        <f t="shared" si="21"/>
        <v>100</v>
      </c>
    </row>
    <row r="97" spans="1:17" s="2" customFormat="1" ht="31.5" customHeight="1" x14ac:dyDescent="0.2">
      <c r="A97" s="47" t="s">
        <v>69</v>
      </c>
      <c r="B97" s="46"/>
      <c r="C97" s="45"/>
      <c r="D97" s="44" t="s">
        <v>74</v>
      </c>
      <c r="E97" s="20">
        <f>SUM(E98:E99)</f>
        <v>0</v>
      </c>
      <c r="F97" s="25">
        <f>SUM(F98:F99)</f>
        <v>95000</v>
      </c>
      <c r="G97" s="25">
        <f>SUM(G98:G99)</f>
        <v>95000</v>
      </c>
      <c r="H97" s="23">
        <f>SUM(H98:H99)</f>
        <v>95000</v>
      </c>
      <c r="I97" s="24">
        <f t="shared" si="22"/>
        <v>100</v>
      </c>
      <c r="J97" s="22">
        <f t="shared" si="23"/>
        <v>100</v>
      </c>
      <c r="K97" s="23">
        <f>SUM(K98:K99)</f>
        <v>0</v>
      </c>
      <c r="L97" s="23">
        <f>SUM(L98:L99)</f>
        <v>0</v>
      </c>
      <c r="M97" s="23">
        <f>SUM(M98:M99)</f>
        <v>0</v>
      </c>
      <c r="N97" s="22"/>
      <c r="O97" s="21">
        <f t="shared" si="19"/>
        <v>95000</v>
      </c>
      <c r="P97" s="20">
        <f t="shared" si="20"/>
        <v>95000</v>
      </c>
      <c r="Q97" s="19">
        <f t="shared" si="21"/>
        <v>100</v>
      </c>
    </row>
    <row r="98" spans="1:17" s="2" customFormat="1" ht="33" hidden="1" customHeight="1" x14ac:dyDescent="0.2">
      <c r="A98" s="30" t="s">
        <v>73</v>
      </c>
      <c r="B98" s="34" t="s">
        <v>72</v>
      </c>
      <c r="C98" s="28" t="s">
        <v>71</v>
      </c>
      <c r="D98" s="36" t="s">
        <v>70</v>
      </c>
      <c r="E98" s="26"/>
      <c r="F98" s="25"/>
      <c r="G98" s="25"/>
      <c r="H98" s="23"/>
      <c r="I98" s="24" t="e">
        <f t="shared" si="22"/>
        <v>#DIV/0!</v>
      </c>
      <c r="J98" s="22" t="e">
        <f t="shared" si="23"/>
        <v>#DIV/0!</v>
      </c>
      <c r="K98" s="35"/>
      <c r="L98" s="23"/>
      <c r="M98" s="23"/>
      <c r="N98" s="22"/>
      <c r="O98" s="21">
        <f t="shared" si="19"/>
        <v>0</v>
      </c>
      <c r="P98" s="20">
        <f t="shared" si="20"/>
        <v>0</v>
      </c>
      <c r="Q98" s="19" t="e">
        <f t="shared" si="21"/>
        <v>#DIV/0!</v>
      </c>
    </row>
    <row r="99" spans="1:17" s="2" customFormat="1" ht="48.75" customHeight="1" x14ac:dyDescent="0.2">
      <c r="A99" s="30" t="s">
        <v>69</v>
      </c>
      <c r="B99" s="49" t="s">
        <v>30</v>
      </c>
      <c r="C99" s="49" t="s">
        <v>4</v>
      </c>
      <c r="D99" s="48" t="s">
        <v>29</v>
      </c>
      <c r="E99" s="26"/>
      <c r="F99" s="25">
        <v>95000</v>
      </c>
      <c r="G99" s="25">
        <v>95000</v>
      </c>
      <c r="H99" s="23">
        <v>95000</v>
      </c>
      <c r="I99" s="24">
        <f t="shared" si="22"/>
        <v>100</v>
      </c>
      <c r="J99" s="22">
        <f t="shared" si="23"/>
        <v>100</v>
      </c>
      <c r="K99" s="35"/>
      <c r="L99" s="23"/>
      <c r="M99" s="23"/>
      <c r="N99" s="22"/>
      <c r="O99" s="21">
        <f t="shared" si="19"/>
        <v>95000</v>
      </c>
      <c r="P99" s="20">
        <f t="shared" si="20"/>
        <v>95000</v>
      </c>
      <c r="Q99" s="19">
        <f t="shared" si="21"/>
        <v>100</v>
      </c>
    </row>
    <row r="100" spans="1:17" s="2" customFormat="1" ht="30.75" customHeight="1" x14ac:dyDescent="0.2">
      <c r="A100" s="47" t="s">
        <v>68</v>
      </c>
      <c r="B100" s="46"/>
      <c r="C100" s="45"/>
      <c r="D100" s="44" t="s">
        <v>67</v>
      </c>
      <c r="E100" s="20">
        <f>E101</f>
        <v>32788000</v>
      </c>
      <c r="F100" s="25">
        <f>F101</f>
        <v>33194800</v>
      </c>
      <c r="G100" s="25">
        <f>G101</f>
        <v>19649800</v>
      </c>
      <c r="H100" s="23">
        <f>H101</f>
        <v>18252728</v>
      </c>
      <c r="I100" s="24">
        <f t="shared" si="22"/>
        <v>92.890146464595063</v>
      </c>
      <c r="J100" s="22">
        <f t="shared" si="23"/>
        <v>54.986708761613265</v>
      </c>
      <c r="K100" s="23">
        <f>K101</f>
        <v>819400</v>
      </c>
      <c r="L100" s="23">
        <f>L101</f>
        <v>822697</v>
      </c>
      <c r="M100" s="23">
        <f>M101</f>
        <v>3297</v>
      </c>
      <c r="N100" s="22">
        <f>M100/L100*100</f>
        <v>0.4007550775072718</v>
      </c>
      <c r="O100" s="21">
        <f t="shared" si="19"/>
        <v>34017497</v>
      </c>
      <c r="P100" s="20">
        <f t="shared" si="20"/>
        <v>18256025</v>
      </c>
      <c r="Q100" s="19">
        <f t="shared" si="21"/>
        <v>53.666573410736241</v>
      </c>
    </row>
    <row r="101" spans="1:17" s="2" customFormat="1" ht="32.25" customHeight="1" x14ac:dyDescent="0.2">
      <c r="A101" s="47" t="s">
        <v>66</v>
      </c>
      <c r="B101" s="46"/>
      <c r="C101" s="45"/>
      <c r="D101" s="44" t="s">
        <v>65</v>
      </c>
      <c r="E101" s="26">
        <f>SUM(E102:E109)</f>
        <v>32788000</v>
      </c>
      <c r="F101" s="25">
        <f>SUM(F102:F109)</f>
        <v>33194800</v>
      </c>
      <c r="G101" s="25">
        <f>SUM(G102:G109)</f>
        <v>19649800</v>
      </c>
      <c r="H101" s="23">
        <f>SUM(H102:H109)</f>
        <v>18252728</v>
      </c>
      <c r="I101" s="24">
        <f t="shared" si="22"/>
        <v>92.890146464595063</v>
      </c>
      <c r="J101" s="22">
        <f t="shared" si="23"/>
        <v>54.986708761613265</v>
      </c>
      <c r="K101" s="23">
        <f>SUM(K102:K109)</f>
        <v>819400</v>
      </c>
      <c r="L101" s="23">
        <f>SUM(L102:L109)</f>
        <v>822697</v>
      </c>
      <c r="M101" s="23">
        <f>SUM(M102:M109)</f>
        <v>3297</v>
      </c>
      <c r="N101" s="22">
        <f>M101/L101*100</f>
        <v>0.4007550775072718</v>
      </c>
      <c r="O101" s="21">
        <f t="shared" si="19"/>
        <v>34017497</v>
      </c>
      <c r="P101" s="20">
        <f t="shared" si="20"/>
        <v>18256025</v>
      </c>
      <c r="Q101" s="19">
        <f t="shared" si="21"/>
        <v>53.666573410736241</v>
      </c>
    </row>
    <row r="102" spans="1:17" s="2" customFormat="1" ht="58.5" customHeight="1" x14ac:dyDescent="0.2">
      <c r="A102" s="30" t="s">
        <v>64</v>
      </c>
      <c r="B102" s="34" t="s">
        <v>63</v>
      </c>
      <c r="C102" s="28" t="s">
        <v>62</v>
      </c>
      <c r="D102" s="36" t="s">
        <v>61</v>
      </c>
      <c r="E102" s="20">
        <v>14381800</v>
      </c>
      <c r="F102" s="25">
        <v>14381800</v>
      </c>
      <c r="G102" s="25">
        <v>9730000</v>
      </c>
      <c r="H102" s="23">
        <v>9428187</v>
      </c>
      <c r="I102" s="24">
        <f t="shared" si="22"/>
        <v>96.89811921891058</v>
      </c>
      <c r="J102" s="22">
        <f t="shared" si="23"/>
        <v>65.556376809578779</v>
      </c>
      <c r="K102" s="23">
        <v>819400</v>
      </c>
      <c r="L102" s="23">
        <v>819400</v>
      </c>
      <c r="M102" s="23"/>
      <c r="N102" s="22">
        <f>M102/L102*100</f>
        <v>0</v>
      </c>
      <c r="O102" s="21">
        <f t="shared" si="19"/>
        <v>15201200</v>
      </c>
      <c r="P102" s="20">
        <f t="shared" si="20"/>
        <v>9428187</v>
      </c>
      <c r="Q102" s="19">
        <f t="shared" si="21"/>
        <v>62.022649527668875</v>
      </c>
    </row>
    <row r="103" spans="1:17" s="2" customFormat="1" ht="23.25" customHeight="1" x14ac:dyDescent="0.2">
      <c r="A103" s="30" t="s">
        <v>60</v>
      </c>
      <c r="B103" s="34" t="s">
        <v>59</v>
      </c>
      <c r="C103" s="28" t="s">
        <v>58</v>
      </c>
      <c r="D103" s="36" t="s">
        <v>57</v>
      </c>
      <c r="E103" s="20">
        <v>8655900</v>
      </c>
      <c r="F103" s="25">
        <v>8655900</v>
      </c>
      <c r="G103" s="25">
        <v>4544000</v>
      </c>
      <c r="H103" s="23">
        <v>4298029</v>
      </c>
      <c r="I103" s="24">
        <f t="shared" si="22"/>
        <v>94.586905809859161</v>
      </c>
      <c r="J103" s="22">
        <f t="shared" si="23"/>
        <v>49.654328261648125</v>
      </c>
      <c r="K103" s="35"/>
      <c r="L103" s="23"/>
      <c r="M103" s="23"/>
      <c r="N103" s="22"/>
      <c r="O103" s="21">
        <f t="shared" si="19"/>
        <v>8655900</v>
      </c>
      <c r="P103" s="20">
        <f t="shared" si="20"/>
        <v>4298029</v>
      </c>
      <c r="Q103" s="19">
        <f t="shared" si="21"/>
        <v>49.654328261648125</v>
      </c>
    </row>
    <row r="104" spans="1:17" s="2" customFormat="1" ht="42" customHeight="1" x14ac:dyDescent="0.2">
      <c r="A104" s="30" t="s">
        <v>56</v>
      </c>
      <c r="B104" s="34" t="s">
        <v>55</v>
      </c>
      <c r="C104" s="28" t="s">
        <v>54</v>
      </c>
      <c r="D104" s="36" t="s">
        <v>53</v>
      </c>
      <c r="E104" s="20">
        <v>8800300</v>
      </c>
      <c r="F104" s="25">
        <v>8800300</v>
      </c>
      <c r="G104" s="25">
        <v>4630000</v>
      </c>
      <c r="H104" s="23">
        <v>4007466</v>
      </c>
      <c r="I104" s="24">
        <f t="shared" si="22"/>
        <v>86.554341252699786</v>
      </c>
      <c r="J104" s="22">
        <f t="shared" si="23"/>
        <v>45.537833937479405</v>
      </c>
      <c r="K104" s="35"/>
      <c r="L104" s="23">
        <v>3297</v>
      </c>
      <c r="M104" s="23">
        <v>3297</v>
      </c>
      <c r="N104" s="22">
        <f>M104/L104*100</f>
        <v>100</v>
      </c>
      <c r="O104" s="21">
        <f t="shared" si="19"/>
        <v>8803597</v>
      </c>
      <c r="P104" s="20">
        <f t="shared" si="20"/>
        <v>4010763</v>
      </c>
      <c r="Q104" s="19">
        <f t="shared" si="21"/>
        <v>45.558230346073316</v>
      </c>
    </row>
    <row r="105" spans="1:17" s="2" customFormat="1" ht="31.5" customHeight="1" x14ac:dyDescent="0.2">
      <c r="A105" s="30" t="s">
        <v>52</v>
      </c>
      <c r="B105" s="34" t="s">
        <v>51</v>
      </c>
      <c r="C105" s="28" t="s">
        <v>48</v>
      </c>
      <c r="D105" s="36" t="s">
        <v>50</v>
      </c>
      <c r="E105" s="20">
        <v>950000</v>
      </c>
      <c r="F105" s="25">
        <v>950000</v>
      </c>
      <c r="G105" s="25">
        <v>486000</v>
      </c>
      <c r="H105" s="23">
        <v>431208</v>
      </c>
      <c r="I105" s="24">
        <f t="shared" si="22"/>
        <v>88.725925925925935</v>
      </c>
      <c r="J105" s="22">
        <f t="shared" si="23"/>
        <v>45.390315789473682</v>
      </c>
      <c r="K105" s="35"/>
      <c r="L105" s="23">
        <v>0</v>
      </c>
      <c r="M105" s="23">
        <v>0</v>
      </c>
      <c r="N105" s="22"/>
      <c r="O105" s="21">
        <f t="shared" si="19"/>
        <v>950000</v>
      </c>
      <c r="P105" s="20">
        <f t="shared" si="20"/>
        <v>431208</v>
      </c>
      <c r="Q105" s="19">
        <f t="shared" si="21"/>
        <v>45.390315789473682</v>
      </c>
    </row>
    <row r="106" spans="1:17" s="2" customFormat="1" ht="31.5" hidden="1" customHeight="1" x14ac:dyDescent="0.2">
      <c r="A106" s="30" t="s">
        <v>49</v>
      </c>
      <c r="B106" s="52">
        <v>4082</v>
      </c>
      <c r="C106" s="51" t="s">
        <v>48</v>
      </c>
      <c r="D106" s="50" t="s">
        <v>47</v>
      </c>
      <c r="E106" s="26"/>
      <c r="F106" s="25"/>
      <c r="G106" s="25"/>
      <c r="H106" s="23"/>
      <c r="I106" s="24" t="e">
        <f t="shared" si="22"/>
        <v>#DIV/0!</v>
      </c>
      <c r="J106" s="22" t="e">
        <f t="shared" si="23"/>
        <v>#DIV/0!</v>
      </c>
      <c r="K106" s="35"/>
      <c r="L106" s="23"/>
      <c r="M106" s="23"/>
      <c r="N106" s="22"/>
      <c r="O106" s="21">
        <f t="shared" si="19"/>
        <v>0</v>
      </c>
      <c r="P106" s="20">
        <f t="shared" si="20"/>
        <v>0</v>
      </c>
      <c r="Q106" s="19" t="e">
        <f t="shared" si="21"/>
        <v>#DIV/0!</v>
      </c>
    </row>
    <row r="107" spans="1:17" s="2" customFormat="1" ht="31.5" customHeight="1" x14ac:dyDescent="0.2">
      <c r="A107" s="30" t="s">
        <v>46</v>
      </c>
      <c r="B107" s="34" t="s">
        <v>45</v>
      </c>
      <c r="C107" s="28" t="s">
        <v>41</v>
      </c>
      <c r="D107" s="36" t="s">
        <v>44</v>
      </c>
      <c r="E107" s="26"/>
      <c r="F107" s="25">
        <v>230000</v>
      </c>
      <c r="G107" s="25">
        <v>105000</v>
      </c>
      <c r="H107" s="23">
        <v>6038</v>
      </c>
      <c r="I107" s="24">
        <f t="shared" si="22"/>
        <v>5.7504761904761903</v>
      </c>
      <c r="J107" s="22">
        <f t="shared" si="23"/>
        <v>2.6252173913043477</v>
      </c>
      <c r="K107" s="35"/>
      <c r="L107" s="23"/>
      <c r="M107" s="23"/>
      <c r="N107" s="22"/>
      <c r="O107" s="21">
        <f t="shared" si="19"/>
        <v>230000</v>
      </c>
      <c r="P107" s="20">
        <f t="shared" si="20"/>
        <v>6038</v>
      </c>
      <c r="Q107" s="19">
        <f t="shared" si="21"/>
        <v>2.6252173913043477</v>
      </c>
    </row>
    <row r="108" spans="1:17" s="2" customFormat="1" ht="31.5" customHeight="1" x14ac:dyDescent="0.2">
      <c r="A108" s="30" t="s">
        <v>43</v>
      </c>
      <c r="B108" s="34" t="s">
        <v>42</v>
      </c>
      <c r="C108" s="28" t="s">
        <v>41</v>
      </c>
      <c r="D108" s="36" t="s">
        <v>40</v>
      </c>
      <c r="E108" s="26"/>
      <c r="F108" s="25">
        <v>95000</v>
      </c>
      <c r="G108" s="25">
        <v>73000</v>
      </c>
      <c r="H108" s="23"/>
      <c r="I108" s="24">
        <f t="shared" si="22"/>
        <v>0</v>
      </c>
      <c r="J108" s="22">
        <f t="shared" si="23"/>
        <v>0</v>
      </c>
      <c r="K108" s="35"/>
      <c r="L108" s="23"/>
      <c r="M108" s="23"/>
      <c r="N108" s="22"/>
      <c r="O108" s="21">
        <f t="shared" si="19"/>
        <v>95000</v>
      </c>
      <c r="P108" s="20">
        <f t="shared" si="20"/>
        <v>0</v>
      </c>
      <c r="Q108" s="19">
        <f t="shared" si="21"/>
        <v>0</v>
      </c>
    </row>
    <row r="109" spans="1:17" s="2" customFormat="1" ht="46.5" customHeight="1" x14ac:dyDescent="0.2">
      <c r="A109" s="30" t="s">
        <v>39</v>
      </c>
      <c r="B109" s="49" t="s">
        <v>30</v>
      </c>
      <c r="C109" s="49" t="s">
        <v>4</v>
      </c>
      <c r="D109" s="48" t="s">
        <v>29</v>
      </c>
      <c r="E109" s="26"/>
      <c r="F109" s="25">
        <v>81800</v>
      </c>
      <c r="G109" s="25">
        <v>81800</v>
      </c>
      <c r="H109" s="23">
        <v>81800</v>
      </c>
      <c r="I109" s="24">
        <f t="shared" si="22"/>
        <v>100</v>
      </c>
      <c r="J109" s="22">
        <f t="shared" si="23"/>
        <v>100</v>
      </c>
      <c r="K109" s="35"/>
      <c r="L109" s="23"/>
      <c r="M109" s="23"/>
      <c r="N109" s="22"/>
      <c r="O109" s="21">
        <f t="shared" si="19"/>
        <v>81800</v>
      </c>
      <c r="P109" s="20">
        <f t="shared" si="20"/>
        <v>81800</v>
      </c>
      <c r="Q109" s="19">
        <f t="shared" si="21"/>
        <v>100</v>
      </c>
    </row>
    <row r="110" spans="1:17" s="2" customFormat="1" ht="33.75" customHeight="1" x14ac:dyDescent="0.2">
      <c r="A110" s="47" t="s">
        <v>38</v>
      </c>
      <c r="B110" s="34"/>
      <c r="C110" s="28"/>
      <c r="D110" s="27" t="s">
        <v>37</v>
      </c>
      <c r="E110" s="20">
        <f>E111</f>
        <v>0</v>
      </c>
      <c r="F110" s="25">
        <f>F111</f>
        <v>0</v>
      </c>
      <c r="G110" s="25">
        <f>G111</f>
        <v>0</v>
      </c>
      <c r="H110" s="23">
        <f>H111</f>
        <v>0</v>
      </c>
      <c r="I110" s="24"/>
      <c r="J110" s="22"/>
      <c r="K110" s="23">
        <f>K111</f>
        <v>15000</v>
      </c>
      <c r="L110" s="23">
        <f>L111</f>
        <v>0</v>
      </c>
      <c r="M110" s="23">
        <f>M111</f>
        <v>0</v>
      </c>
      <c r="N110" s="22"/>
      <c r="O110" s="21">
        <f t="shared" si="19"/>
        <v>0</v>
      </c>
      <c r="P110" s="20">
        <f t="shared" si="20"/>
        <v>0</v>
      </c>
      <c r="Q110" s="19"/>
    </row>
    <row r="111" spans="1:17" s="2" customFormat="1" ht="29.25" customHeight="1" x14ac:dyDescent="0.2">
      <c r="A111" s="47" t="s">
        <v>36</v>
      </c>
      <c r="B111" s="34"/>
      <c r="C111" s="28"/>
      <c r="D111" s="27" t="s">
        <v>35</v>
      </c>
      <c r="E111" s="20">
        <f>SUM(E112:E113)</f>
        <v>0</v>
      </c>
      <c r="F111" s="25">
        <f>SUM(F112:F113)</f>
        <v>0</v>
      </c>
      <c r="G111" s="25">
        <f>SUM(G112:G113)</f>
        <v>0</v>
      </c>
      <c r="H111" s="23">
        <f>SUM(H112:H113)</f>
        <v>0</v>
      </c>
      <c r="I111" s="24"/>
      <c r="J111" s="22"/>
      <c r="K111" s="23">
        <f>SUM(K112:K113)</f>
        <v>15000</v>
      </c>
      <c r="L111" s="23">
        <f>SUM(L112:L113)</f>
        <v>0</v>
      </c>
      <c r="M111" s="23">
        <f>SUM(M112:M113)</f>
        <v>0</v>
      </c>
      <c r="N111" s="22"/>
      <c r="O111" s="21">
        <f t="shared" si="19"/>
        <v>0</v>
      </c>
      <c r="P111" s="20">
        <f t="shared" si="20"/>
        <v>0</v>
      </c>
      <c r="Q111" s="19"/>
    </row>
    <row r="112" spans="1:17" s="2" customFormat="1" ht="30.75" customHeight="1" x14ac:dyDescent="0.2">
      <c r="A112" s="47" t="s">
        <v>34</v>
      </c>
      <c r="B112" s="34">
        <v>8311</v>
      </c>
      <c r="C112" s="28" t="s">
        <v>33</v>
      </c>
      <c r="D112" s="27" t="s">
        <v>32</v>
      </c>
      <c r="E112" s="26"/>
      <c r="F112" s="25"/>
      <c r="G112" s="25"/>
      <c r="H112" s="23">
        <v>0</v>
      </c>
      <c r="I112" s="24"/>
      <c r="J112" s="22"/>
      <c r="K112" s="35">
        <v>15000</v>
      </c>
      <c r="L112" s="23"/>
      <c r="M112" s="23"/>
      <c r="N112" s="22"/>
      <c r="O112" s="21">
        <f t="shared" si="19"/>
        <v>0</v>
      </c>
      <c r="P112" s="20">
        <f t="shared" si="20"/>
        <v>0</v>
      </c>
      <c r="Q112" s="19"/>
    </row>
    <row r="113" spans="1:17" s="2" customFormat="1" ht="45" hidden="1" customHeight="1" x14ac:dyDescent="0.2">
      <c r="A113" s="30" t="s">
        <v>31</v>
      </c>
      <c r="B113" s="49" t="s">
        <v>30</v>
      </c>
      <c r="C113" s="49" t="s">
        <v>4</v>
      </c>
      <c r="D113" s="48" t="s">
        <v>29</v>
      </c>
      <c r="E113" s="26"/>
      <c r="F113" s="25"/>
      <c r="G113" s="25"/>
      <c r="H113" s="23"/>
      <c r="I113" s="24" t="e">
        <f t="shared" ref="I113:I120" si="24">H113/G113*100</f>
        <v>#DIV/0!</v>
      </c>
      <c r="J113" s="22" t="e">
        <f t="shared" ref="J113:J120" si="25">H113/F113*100</f>
        <v>#DIV/0!</v>
      </c>
      <c r="K113" s="35"/>
      <c r="L113" s="23"/>
      <c r="M113" s="23"/>
      <c r="N113" s="22"/>
      <c r="O113" s="21">
        <f t="shared" si="19"/>
        <v>0</v>
      </c>
      <c r="P113" s="20">
        <f t="shared" si="20"/>
        <v>0</v>
      </c>
      <c r="Q113" s="19" t="e">
        <f t="shared" ref="Q113:Q124" si="26">P113/O113*100</f>
        <v>#DIV/0!</v>
      </c>
    </row>
    <row r="114" spans="1:17" s="2" customFormat="1" ht="30.75" customHeight="1" x14ac:dyDescent="0.2">
      <c r="A114" s="47" t="s">
        <v>28</v>
      </c>
      <c r="B114" s="46"/>
      <c r="C114" s="45"/>
      <c r="D114" s="44" t="s">
        <v>27</v>
      </c>
      <c r="E114" s="20">
        <f>E115</f>
        <v>17304400</v>
      </c>
      <c r="F114" s="25">
        <f>F115</f>
        <v>20144800</v>
      </c>
      <c r="G114" s="25">
        <f>G115</f>
        <v>19055500</v>
      </c>
      <c r="H114" s="23">
        <f>H115</f>
        <v>17343452</v>
      </c>
      <c r="I114" s="24">
        <f t="shared" si="24"/>
        <v>91.015465351210935</v>
      </c>
      <c r="J114" s="22">
        <f t="shared" si="25"/>
        <v>86.093939875302809</v>
      </c>
      <c r="K114" s="23">
        <f>K115</f>
        <v>0</v>
      </c>
      <c r="L114" s="23">
        <f>L115</f>
        <v>3990000</v>
      </c>
      <c r="M114" s="23">
        <f>M115</f>
        <v>1113828</v>
      </c>
      <c r="N114" s="22">
        <f>M114/L114*100</f>
        <v>27.915488721804511</v>
      </c>
      <c r="O114" s="21">
        <f t="shared" si="19"/>
        <v>24134800</v>
      </c>
      <c r="P114" s="20">
        <f t="shared" si="20"/>
        <v>18457280</v>
      </c>
      <c r="Q114" s="19">
        <f t="shared" si="26"/>
        <v>76.475794288744879</v>
      </c>
    </row>
    <row r="115" spans="1:17" s="2" customFormat="1" ht="41.25" customHeight="1" x14ac:dyDescent="0.2">
      <c r="A115" s="47" t="s">
        <v>26</v>
      </c>
      <c r="B115" s="46"/>
      <c r="C115" s="45"/>
      <c r="D115" s="44" t="s">
        <v>25</v>
      </c>
      <c r="E115" s="20">
        <f>SUM(E118:E123)</f>
        <v>17304400</v>
      </c>
      <c r="F115" s="25">
        <f>SUM(F117:F123)</f>
        <v>20144800</v>
      </c>
      <c r="G115" s="25">
        <f>SUM(G117:G123)</f>
        <v>19055500</v>
      </c>
      <c r="H115" s="25">
        <f>SUM(H117:H123)</f>
        <v>17343452</v>
      </c>
      <c r="I115" s="24">
        <f t="shared" si="24"/>
        <v>91.015465351210935</v>
      </c>
      <c r="J115" s="22">
        <f t="shared" si="25"/>
        <v>86.093939875302809</v>
      </c>
      <c r="K115" s="23">
        <f>SUM(K118:K123)</f>
        <v>0</v>
      </c>
      <c r="L115" s="25">
        <f>SUM(L117:L123)</f>
        <v>3990000</v>
      </c>
      <c r="M115" s="25">
        <f>SUM(M117:M123)</f>
        <v>1113828</v>
      </c>
      <c r="N115" s="22">
        <f>M115/L115*100</f>
        <v>27.915488721804511</v>
      </c>
      <c r="O115" s="21">
        <f t="shared" si="19"/>
        <v>24134800</v>
      </c>
      <c r="P115" s="20">
        <f t="shared" si="20"/>
        <v>18457280</v>
      </c>
      <c r="Q115" s="19">
        <f t="shared" si="26"/>
        <v>76.475794288744879</v>
      </c>
    </row>
    <row r="116" spans="1:17" s="2" customFormat="1" ht="24" hidden="1" customHeight="1" x14ac:dyDescent="0.2">
      <c r="A116" s="34" t="s">
        <v>24</v>
      </c>
      <c r="B116" s="34" t="s">
        <v>23</v>
      </c>
      <c r="C116" s="28" t="s">
        <v>4</v>
      </c>
      <c r="D116" s="43" t="s">
        <v>22</v>
      </c>
      <c r="E116" s="41"/>
      <c r="F116" s="40">
        <f>F117</f>
        <v>0</v>
      </c>
      <c r="G116" s="40"/>
      <c r="H116" s="40">
        <f>H117</f>
        <v>0</v>
      </c>
      <c r="I116" s="24" t="e">
        <f t="shared" si="24"/>
        <v>#DIV/0!</v>
      </c>
      <c r="J116" s="22" t="e">
        <f t="shared" si="25"/>
        <v>#DIV/0!</v>
      </c>
      <c r="K116" s="39"/>
      <c r="L116" s="23"/>
      <c r="M116" s="23"/>
      <c r="N116" s="22"/>
      <c r="O116" s="21">
        <f t="shared" si="19"/>
        <v>0</v>
      </c>
      <c r="P116" s="20">
        <f t="shared" si="20"/>
        <v>0</v>
      </c>
      <c r="Q116" s="19" t="e">
        <f t="shared" si="26"/>
        <v>#DIV/0!</v>
      </c>
    </row>
    <row r="117" spans="1:17" s="2" customFormat="1" ht="45.75" hidden="1" customHeight="1" x14ac:dyDescent="0.2">
      <c r="A117" s="34"/>
      <c r="B117" s="34"/>
      <c r="C117" s="28"/>
      <c r="D117" s="42" t="s">
        <v>21</v>
      </c>
      <c r="E117" s="41"/>
      <c r="F117" s="40"/>
      <c r="G117" s="25"/>
      <c r="H117" s="23"/>
      <c r="I117" s="24" t="e">
        <f t="shared" si="24"/>
        <v>#DIV/0!</v>
      </c>
      <c r="J117" s="22" t="e">
        <f t="shared" si="25"/>
        <v>#DIV/0!</v>
      </c>
      <c r="K117" s="39"/>
      <c r="L117" s="23"/>
      <c r="M117" s="23"/>
      <c r="N117" s="22"/>
      <c r="O117" s="21">
        <f t="shared" si="19"/>
        <v>0</v>
      </c>
      <c r="P117" s="20">
        <f t="shared" si="20"/>
        <v>0</v>
      </c>
      <c r="Q117" s="19" t="e">
        <f t="shared" si="26"/>
        <v>#DIV/0!</v>
      </c>
    </row>
    <row r="118" spans="1:17" s="2" customFormat="1" ht="18.75" customHeight="1" x14ac:dyDescent="0.2">
      <c r="A118" s="30" t="s">
        <v>20</v>
      </c>
      <c r="B118" s="34" t="s">
        <v>19</v>
      </c>
      <c r="C118" s="28" t="s">
        <v>18</v>
      </c>
      <c r="D118" s="36" t="s">
        <v>17</v>
      </c>
      <c r="E118" s="26">
        <v>1000000</v>
      </c>
      <c r="F118" s="38">
        <v>2000000</v>
      </c>
      <c r="G118" s="25">
        <v>1507700</v>
      </c>
      <c r="H118" s="23">
        <v>0</v>
      </c>
      <c r="I118" s="24">
        <f t="shared" si="24"/>
        <v>0</v>
      </c>
      <c r="J118" s="22">
        <f t="shared" si="25"/>
        <v>0</v>
      </c>
      <c r="K118" s="35"/>
      <c r="L118" s="23">
        <v>0</v>
      </c>
      <c r="M118" s="23">
        <v>0</v>
      </c>
      <c r="N118" s="22"/>
      <c r="O118" s="21">
        <f t="shared" si="19"/>
        <v>2000000</v>
      </c>
      <c r="P118" s="20">
        <f t="shared" si="20"/>
        <v>0</v>
      </c>
      <c r="Q118" s="19">
        <f t="shared" si="26"/>
        <v>0</v>
      </c>
    </row>
    <row r="119" spans="1:17" s="2" customFormat="1" ht="18.75" customHeight="1" x14ac:dyDescent="0.2">
      <c r="A119" s="30" t="s">
        <v>16</v>
      </c>
      <c r="B119" s="34" t="s">
        <v>15</v>
      </c>
      <c r="C119" s="28" t="s">
        <v>4</v>
      </c>
      <c r="D119" s="37" t="s">
        <v>14</v>
      </c>
      <c r="E119" s="26"/>
      <c r="F119" s="25">
        <v>1005000</v>
      </c>
      <c r="G119" s="25">
        <v>408000</v>
      </c>
      <c r="H119" s="23">
        <v>210000</v>
      </c>
      <c r="I119" s="24">
        <f t="shared" si="24"/>
        <v>51.470588235294116</v>
      </c>
      <c r="J119" s="22">
        <f t="shared" si="25"/>
        <v>20.8955223880597</v>
      </c>
      <c r="K119" s="35"/>
      <c r="L119" s="23"/>
      <c r="M119" s="23"/>
      <c r="N119" s="22"/>
      <c r="O119" s="21">
        <f t="shared" si="19"/>
        <v>1005000</v>
      </c>
      <c r="P119" s="20">
        <f t="shared" si="20"/>
        <v>210000</v>
      </c>
      <c r="Q119" s="19">
        <f t="shared" si="26"/>
        <v>20.8955223880597</v>
      </c>
    </row>
    <row r="120" spans="1:17" s="2" customFormat="1" ht="41.25" customHeight="1" x14ac:dyDescent="0.2">
      <c r="A120" s="30" t="s">
        <v>13</v>
      </c>
      <c r="B120" s="34" t="s">
        <v>12</v>
      </c>
      <c r="C120" s="28" t="s">
        <v>4</v>
      </c>
      <c r="D120" s="36" t="s">
        <v>11</v>
      </c>
      <c r="E120" s="20">
        <v>16304400</v>
      </c>
      <c r="F120" s="25">
        <v>16304400</v>
      </c>
      <c r="G120" s="25">
        <v>16304400</v>
      </c>
      <c r="H120" s="23">
        <v>16304400</v>
      </c>
      <c r="I120" s="24">
        <f t="shared" si="24"/>
        <v>100</v>
      </c>
      <c r="J120" s="22">
        <f t="shared" si="25"/>
        <v>100</v>
      </c>
      <c r="K120" s="35"/>
      <c r="L120" s="23">
        <v>0</v>
      </c>
      <c r="M120" s="23">
        <v>0</v>
      </c>
      <c r="N120" s="22"/>
      <c r="O120" s="21">
        <f t="shared" si="19"/>
        <v>16304400</v>
      </c>
      <c r="P120" s="20">
        <f t="shared" si="20"/>
        <v>16304400</v>
      </c>
      <c r="Q120" s="19">
        <f t="shared" si="26"/>
        <v>100</v>
      </c>
    </row>
    <row r="121" spans="1:17" s="2" customFormat="1" ht="29.25" customHeight="1" x14ac:dyDescent="0.2">
      <c r="A121" s="30" t="s">
        <v>10</v>
      </c>
      <c r="B121" s="34" t="s">
        <v>9</v>
      </c>
      <c r="C121" s="28" t="s">
        <v>4</v>
      </c>
      <c r="D121" s="33" t="s">
        <v>8</v>
      </c>
      <c r="E121" s="20"/>
      <c r="F121" s="25"/>
      <c r="G121" s="25"/>
      <c r="H121" s="23"/>
      <c r="I121" s="24"/>
      <c r="J121" s="22"/>
      <c r="K121" s="23"/>
      <c r="L121" s="23">
        <v>2340000</v>
      </c>
      <c r="M121" s="23"/>
      <c r="N121" s="22">
        <f>M121/L121*100</f>
        <v>0</v>
      </c>
      <c r="O121" s="21">
        <f t="shared" si="19"/>
        <v>2340000</v>
      </c>
      <c r="P121" s="20">
        <f t="shared" si="20"/>
        <v>0</v>
      </c>
      <c r="Q121" s="19">
        <f t="shared" si="26"/>
        <v>0</v>
      </c>
    </row>
    <row r="122" spans="1:17" s="2" customFormat="1" ht="78" customHeight="1" x14ac:dyDescent="0.2">
      <c r="A122" s="30" t="s">
        <v>7</v>
      </c>
      <c r="B122" s="29">
        <v>9730</v>
      </c>
      <c r="C122" s="28" t="s">
        <v>4</v>
      </c>
      <c r="D122" s="32" t="s">
        <v>6</v>
      </c>
      <c r="E122" s="20"/>
      <c r="F122" s="25">
        <v>600000</v>
      </c>
      <c r="G122" s="25">
        <v>600000</v>
      </c>
      <c r="H122" s="23">
        <v>593652</v>
      </c>
      <c r="I122" s="24">
        <f>H122/G122*100</f>
        <v>98.941999999999993</v>
      </c>
      <c r="J122" s="22">
        <f>H122/F122*100</f>
        <v>98.941999999999993</v>
      </c>
      <c r="K122" s="23"/>
      <c r="L122" s="31">
        <v>1650000</v>
      </c>
      <c r="M122" s="23">
        <v>1113828</v>
      </c>
      <c r="N122" s="22">
        <f>M122/L122*100</f>
        <v>67.504727272727266</v>
      </c>
      <c r="O122" s="21">
        <f t="shared" si="19"/>
        <v>2250000</v>
      </c>
      <c r="P122" s="20">
        <f t="shared" si="20"/>
        <v>1707480</v>
      </c>
      <c r="Q122" s="19">
        <f t="shared" si="26"/>
        <v>75.888000000000005</v>
      </c>
    </row>
    <row r="123" spans="1:17" s="2" customFormat="1" ht="41.25" customHeight="1" x14ac:dyDescent="0.2">
      <c r="A123" s="30" t="s">
        <v>5</v>
      </c>
      <c r="B123" s="29">
        <v>9750</v>
      </c>
      <c r="C123" s="28" t="s">
        <v>4</v>
      </c>
      <c r="D123" s="27" t="s">
        <v>3</v>
      </c>
      <c r="E123" s="26"/>
      <c r="F123" s="25">
        <v>235400</v>
      </c>
      <c r="G123" s="25">
        <v>235400</v>
      </c>
      <c r="H123" s="23">
        <v>235400</v>
      </c>
      <c r="I123" s="24">
        <f>H123/G123*100</f>
        <v>100</v>
      </c>
      <c r="J123" s="22">
        <f>H123/F123*100</f>
        <v>100</v>
      </c>
      <c r="K123" s="23"/>
      <c r="L123" s="23"/>
      <c r="M123" s="23"/>
      <c r="N123" s="22"/>
      <c r="O123" s="21">
        <f t="shared" si="19"/>
        <v>235400</v>
      </c>
      <c r="P123" s="20">
        <f t="shared" si="20"/>
        <v>235400</v>
      </c>
      <c r="Q123" s="19">
        <f t="shared" si="26"/>
        <v>100</v>
      </c>
    </row>
    <row r="124" spans="1:17" s="2" customFormat="1" ht="18.75" customHeight="1" thickBot="1" x14ac:dyDescent="0.25">
      <c r="A124" s="18"/>
      <c r="B124" s="17" t="s">
        <v>2</v>
      </c>
      <c r="C124" s="16"/>
      <c r="D124" s="15" t="s">
        <v>1</v>
      </c>
      <c r="E124" s="14">
        <f>E114+E110+E100+E96+E84+E70+E37+E11+E8</f>
        <v>483917700</v>
      </c>
      <c r="F124" s="9">
        <f>F114+F110+F100+F96+F84+F70+F37+F11+F8</f>
        <v>498271600</v>
      </c>
      <c r="G124" s="9">
        <f>G114+G110+G100+G96+G84+G70+G37+G11+G8</f>
        <v>290147900</v>
      </c>
      <c r="H124" s="12">
        <f>H114+H110+H100+H96+H84+H70+H37+H11+H8</f>
        <v>244713666</v>
      </c>
      <c r="I124" s="13">
        <f>H124/G124*100</f>
        <v>84.341008844110192</v>
      </c>
      <c r="J124" s="11">
        <f>H124/F124*100</f>
        <v>49.112505308349903</v>
      </c>
      <c r="K124" s="10">
        <f>K114+K110+K100+K96+K84+K70+K37+K11+K8</f>
        <v>18082300</v>
      </c>
      <c r="L124" s="12">
        <f>L114+L110+L100+L96+L84+L70+L37+L11+L8</f>
        <v>63873997</v>
      </c>
      <c r="M124" s="12">
        <f>M114+M110+M100+M96+M84+M70+M37+M11+M8</f>
        <v>16307352</v>
      </c>
      <c r="N124" s="11">
        <f>M124/L124*100</f>
        <v>25.530501872303375</v>
      </c>
      <c r="O124" s="10">
        <f t="shared" si="19"/>
        <v>562145597</v>
      </c>
      <c r="P124" s="9">
        <f t="shared" si="20"/>
        <v>261021018</v>
      </c>
      <c r="Q124" s="8">
        <f t="shared" si="26"/>
        <v>46.43299162939099</v>
      </c>
    </row>
    <row r="127" spans="1:17" s="2" customFormat="1" ht="18.75" x14ac:dyDescent="0.3">
      <c r="A127" s="1"/>
      <c r="B127" s="7"/>
      <c r="C127" s="1"/>
      <c r="D127" s="1"/>
      <c r="E127" s="3"/>
      <c r="J127" s="6"/>
      <c r="N127" s="5" t="s">
        <v>0</v>
      </c>
    </row>
    <row r="130" spans="1:1" s="1" customFormat="1" x14ac:dyDescent="0.2">
      <c r="A130" s="4"/>
    </row>
    <row r="131" spans="1:1" s="1" customFormat="1" x14ac:dyDescent="0.2">
      <c r="A131" s="4"/>
    </row>
    <row r="132" spans="1:1" s="1" customFormat="1" x14ac:dyDescent="0.2">
      <c r="A132" s="4"/>
    </row>
    <row r="133" spans="1:1" s="1" customFormat="1" x14ac:dyDescent="0.2">
      <c r="A133" s="4"/>
    </row>
  </sheetData>
  <mergeCells count="9">
    <mergeCell ref="A3:Q3"/>
    <mergeCell ref="F4:J4"/>
    <mergeCell ref="A6:A7"/>
    <mergeCell ref="B6:B7"/>
    <mergeCell ref="C6:C7"/>
    <mergeCell ref="D6:D7"/>
    <mergeCell ref="E6:J6"/>
    <mergeCell ref="K6:N6"/>
    <mergeCell ref="O6:Q6"/>
  </mergeCells>
  <pageMargins left="0.19685039370078741" right="0.19685039370078741" top="0.41" bottom="0.23" header="0" footer="0"/>
  <pageSetup paperSize="9" scale="6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півріччя 2020</vt:lpstr>
      <vt:lpstr>'І півріччя 2020'!Заголовки_для_печати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Користувач Windows</cp:lastModifiedBy>
  <dcterms:created xsi:type="dcterms:W3CDTF">2020-08-21T09:53:43Z</dcterms:created>
  <dcterms:modified xsi:type="dcterms:W3CDTF">2020-09-18T06:14:10Z</dcterms:modified>
</cp:coreProperties>
</file>