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15" windowWidth="19740" windowHeight="7875"/>
  </bookViews>
  <sheets>
    <sheet name="І квартал 2020" sheetId="1" r:id="rId1"/>
  </sheets>
  <definedNames>
    <definedName name="_xlnm.Print_Titles" localSheetId="0">'І квартал 2020'!$6:$7</definedName>
  </definedNames>
  <calcPr calcId="144525"/>
</workbook>
</file>

<file path=xl/calcChain.xml><?xml version="1.0" encoding="utf-8"?>
<calcChain xmlns="http://schemas.openxmlformats.org/spreadsheetml/2006/main">
  <c r="H72" i="1" l="1"/>
  <c r="G72" i="1"/>
  <c r="J49" i="1"/>
  <c r="I49" i="1"/>
  <c r="I117" i="1"/>
  <c r="I93" i="1"/>
  <c r="H91" i="1"/>
  <c r="H84" i="1" s="1"/>
  <c r="J42" i="1"/>
  <c r="I42" i="1"/>
  <c r="J41" i="1"/>
  <c r="I41" i="1"/>
  <c r="H39" i="1"/>
  <c r="G39" i="1"/>
  <c r="G35" i="1"/>
  <c r="H35" i="1"/>
  <c r="H16" i="1"/>
  <c r="G16" i="1"/>
  <c r="N21" i="1"/>
  <c r="N20" i="1"/>
  <c r="N19" i="1"/>
  <c r="N18" i="1"/>
  <c r="N17" i="1"/>
  <c r="N16" i="1"/>
  <c r="N15" i="1"/>
  <c r="N14" i="1"/>
  <c r="N13" i="1"/>
  <c r="J20" i="1"/>
  <c r="J19" i="1"/>
  <c r="J18" i="1"/>
  <c r="J17" i="1"/>
  <c r="J15" i="1"/>
  <c r="J14" i="1"/>
  <c r="I20" i="1"/>
  <c r="I19" i="1"/>
  <c r="I18" i="1"/>
  <c r="I17" i="1"/>
  <c r="I15" i="1"/>
  <c r="I14" i="1"/>
  <c r="H13" i="1"/>
  <c r="G13" i="1"/>
  <c r="J121" i="1"/>
  <c r="M84" i="1"/>
  <c r="L84" i="1"/>
  <c r="K84" i="1"/>
  <c r="P107" i="1"/>
  <c r="O107" i="1"/>
  <c r="P106" i="1"/>
  <c r="O106" i="1"/>
  <c r="J107" i="1"/>
  <c r="I107" i="1"/>
  <c r="J106" i="1"/>
  <c r="I106" i="1"/>
  <c r="G91" i="1"/>
  <c r="G84" i="1" s="1"/>
  <c r="F91" i="1"/>
  <c r="F84" i="1" s="1"/>
  <c r="I16" i="1" l="1"/>
  <c r="I13" i="1"/>
  <c r="Q107" i="1"/>
  <c r="Q106" i="1"/>
  <c r="N30" i="1" l="1"/>
  <c r="N29" i="1"/>
  <c r="N28" i="1"/>
  <c r="N27" i="1"/>
  <c r="N24" i="1"/>
  <c r="M25" i="1"/>
  <c r="L25" i="1"/>
  <c r="L12" i="1" s="1"/>
  <c r="K25" i="1"/>
  <c r="K12" i="1" s="1"/>
  <c r="H25" i="1"/>
  <c r="H12" i="1" s="1"/>
  <c r="G25" i="1"/>
  <c r="G12" i="1" s="1"/>
  <c r="E25" i="1"/>
  <c r="E12" i="1" s="1"/>
  <c r="F25" i="1"/>
  <c r="F16" i="1"/>
  <c r="J16" i="1" s="1"/>
  <c r="F13" i="1"/>
  <c r="M114" i="1"/>
  <c r="L114" i="1"/>
  <c r="H114" i="1"/>
  <c r="G114" i="1"/>
  <c r="F114" i="1"/>
  <c r="P116" i="1"/>
  <c r="O116" i="1"/>
  <c r="J116" i="1"/>
  <c r="I116" i="1"/>
  <c r="H115" i="1"/>
  <c r="P115" i="1" s="1"/>
  <c r="F115" i="1"/>
  <c r="O115" i="1" s="1"/>
  <c r="Q115" i="1" s="1"/>
  <c r="O121" i="1"/>
  <c r="N121" i="1"/>
  <c r="F12" i="1" l="1"/>
  <c r="J13" i="1"/>
  <c r="N25" i="1"/>
  <c r="M12" i="1"/>
  <c r="I115" i="1"/>
  <c r="J115" i="1"/>
  <c r="Q116" i="1"/>
  <c r="M83" i="1"/>
  <c r="L83" i="1"/>
  <c r="P82" i="1"/>
  <c r="O82" i="1"/>
  <c r="M81" i="1"/>
  <c r="L81" i="1"/>
  <c r="K81" i="1"/>
  <c r="K70" i="1" s="1"/>
  <c r="H81" i="1"/>
  <c r="G81" i="1"/>
  <c r="E81" i="1"/>
  <c r="F81" i="1"/>
  <c r="P74" i="1"/>
  <c r="O74" i="1"/>
  <c r="E72" i="1"/>
  <c r="F72" i="1"/>
  <c r="M72" i="1"/>
  <c r="L72" i="1"/>
  <c r="E60" i="1"/>
  <c r="K83" i="1"/>
  <c r="J79" i="1"/>
  <c r="I79" i="1"/>
  <c r="H76" i="1"/>
  <c r="P76" i="1" s="1"/>
  <c r="G76" i="1"/>
  <c r="F76" i="1"/>
  <c r="P28" i="1"/>
  <c r="O28" i="1"/>
  <c r="P64" i="1"/>
  <c r="O64" i="1"/>
  <c r="N64" i="1"/>
  <c r="P63" i="1"/>
  <c r="O63" i="1"/>
  <c r="N65" i="1"/>
  <c r="N63" i="1"/>
  <c r="P65" i="1"/>
  <c r="O65" i="1"/>
  <c r="P62" i="1"/>
  <c r="O62" i="1"/>
  <c r="M60" i="1"/>
  <c r="L60" i="1"/>
  <c r="K60" i="1"/>
  <c r="J65" i="1"/>
  <c r="J62" i="1"/>
  <c r="I65" i="1"/>
  <c r="I62" i="1"/>
  <c r="H60" i="1"/>
  <c r="G60" i="1"/>
  <c r="F60" i="1"/>
  <c r="P52" i="1"/>
  <c r="O52" i="1"/>
  <c r="N52" i="1"/>
  <c r="F39" i="1"/>
  <c r="E39" i="1"/>
  <c r="K39" i="1"/>
  <c r="M39" i="1"/>
  <c r="L39" i="1"/>
  <c r="N42" i="1"/>
  <c r="P42" i="1"/>
  <c r="O42" i="1"/>
  <c r="P50" i="1"/>
  <c r="O50" i="1"/>
  <c r="N50" i="1"/>
  <c r="N51" i="1"/>
  <c r="P51" i="1"/>
  <c r="O51" i="1"/>
  <c r="H44" i="1"/>
  <c r="H38" i="1" s="1"/>
  <c r="G44" i="1"/>
  <c r="G38" i="1" s="1"/>
  <c r="E114" i="1"/>
  <c r="E113" i="1" s="1"/>
  <c r="E110" i="1"/>
  <c r="E109" i="1" s="1"/>
  <c r="E96" i="1"/>
  <c r="E95" i="1" s="1"/>
  <c r="E92" i="1"/>
  <c r="E91" i="1" s="1"/>
  <c r="E84" i="1" s="1"/>
  <c r="K110" i="1"/>
  <c r="K109" i="1" s="1"/>
  <c r="K100" i="1"/>
  <c r="K99" i="1" s="1"/>
  <c r="K96" i="1"/>
  <c r="K95" i="1" s="1"/>
  <c r="N49" i="1"/>
  <c r="N48" i="1"/>
  <c r="N47" i="1"/>
  <c r="O48" i="1"/>
  <c r="K44" i="1"/>
  <c r="K35" i="1"/>
  <c r="K33" i="1"/>
  <c r="K9" i="1"/>
  <c r="K8" i="1" s="1"/>
  <c r="P122" i="1"/>
  <c r="P121" i="1"/>
  <c r="Q121" i="1" s="1"/>
  <c r="P120" i="1"/>
  <c r="P119" i="1"/>
  <c r="P118" i="1"/>
  <c r="P117" i="1"/>
  <c r="P112" i="1"/>
  <c r="P111" i="1"/>
  <c r="P108" i="1"/>
  <c r="P105" i="1"/>
  <c r="P104" i="1"/>
  <c r="P103" i="1"/>
  <c r="P102" i="1"/>
  <c r="P101" i="1"/>
  <c r="P98" i="1"/>
  <c r="P97" i="1"/>
  <c r="P94" i="1"/>
  <c r="P93" i="1"/>
  <c r="P92" i="1"/>
  <c r="P91" i="1"/>
  <c r="P90" i="1"/>
  <c r="P89" i="1"/>
  <c r="P88" i="1"/>
  <c r="P87" i="1"/>
  <c r="P86" i="1"/>
  <c r="P85" i="1"/>
  <c r="P80" i="1"/>
  <c r="P78" i="1"/>
  <c r="P75" i="1"/>
  <c r="P71" i="1"/>
  <c r="P68" i="1"/>
  <c r="P67" i="1"/>
  <c r="P66" i="1"/>
  <c r="P59" i="1"/>
  <c r="P57" i="1"/>
  <c r="P56" i="1"/>
  <c r="P55" i="1"/>
  <c r="P54" i="1"/>
  <c r="P53" i="1"/>
  <c r="P49" i="1"/>
  <c r="P47" i="1"/>
  <c r="P46" i="1"/>
  <c r="P45" i="1"/>
  <c r="P43" i="1"/>
  <c r="P41" i="1"/>
  <c r="P40" i="1"/>
  <c r="P36" i="1"/>
  <c r="P34" i="1"/>
  <c r="P32" i="1"/>
  <c r="P31" i="1"/>
  <c r="P30" i="1"/>
  <c r="P29" i="1"/>
  <c r="P27" i="1"/>
  <c r="P26" i="1"/>
  <c r="P25" i="1"/>
  <c r="P24" i="1"/>
  <c r="P23" i="1"/>
  <c r="P22" i="1"/>
  <c r="P21" i="1"/>
  <c r="P10" i="1"/>
  <c r="O122" i="1"/>
  <c r="O120" i="1"/>
  <c r="O119" i="1"/>
  <c r="O118" i="1"/>
  <c r="O117" i="1"/>
  <c r="O112" i="1"/>
  <c r="O111" i="1"/>
  <c r="O108" i="1"/>
  <c r="O105" i="1"/>
  <c r="O104" i="1"/>
  <c r="O103" i="1"/>
  <c r="O102" i="1"/>
  <c r="O101" i="1"/>
  <c r="O98" i="1"/>
  <c r="O97" i="1"/>
  <c r="O94" i="1"/>
  <c r="O93" i="1"/>
  <c r="O92" i="1"/>
  <c r="O91" i="1"/>
  <c r="O90" i="1"/>
  <c r="O89" i="1"/>
  <c r="O88" i="1"/>
  <c r="O87" i="1"/>
  <c r="O86" i="1"/>
  <c r="O80" i="1"/>
  <c r="O78" i="1"/>
  <c r="O75" i="1"/>
  <c r="O71" i="1"/>
  <c r="O68" i="1"/>
  <c r="O67" i="1"/>
  <c r="O66" i="1"/>
  <c r="O59" i="1"/>
  <c r="O57" i="1"/>
  <c r="O56" i="1"/>
  <c r="O55" i="1"/>
  <c r="O54" i="1"/>
  <c r="O53" i="1"/>
  <c r="O49" i="1"/>
  <c r="O47" i="1"/>
  <c r="O46" i="1"/>
  <c r="O45" i="1"/>
  <c r="O43" i="1"/>
  <c r="O41" i="1"/>
  <c r="O40" i="1"/>
  <c r="O36" i="1"/>
  <c r="O34" i="1"/>
  <c r="O32" i="1"/>
  <c r="O31" i="1"/>
  <c r="O30" i="1"/>
  <c r="O29" i="1"/>
  <c r="O27" i="1"/>
  <c r="O26" i="1"/>
  <c r="O25" i="1"/>
  <c r="O24" i="1"/>
  <c r="O23" i="1"/>
  <c r="O22" i="1"/>
  <c r="O21" i="1"/>
  <c r="O10" i="1"/>
  <c r="N122" i="1"/>
  <c r="N120" i="1"/>
  <c r="N111" i="1"/>
  <c r="N103" i="1"/>
  <c r="N102" i="1"/>
  <c r="N101" i="1"/>
  <c r="N98" i="1"/>
  <c r="N94" i="1"/>
  <c r="N90" i="1"/>
  <c r="N86" i="1"/>
  <c r="N85" i="1"/>
  <c r="N71" i="1"/>
  <c r="N60" i="1"/>
  <c r="N57" i="1"/>
  <c r="N54" i="1"/>
  <c r="N53" i="1"/>
  <c r="N41" i="1"/>
  <c r="N34" i="1"/>
  <c r="N32" i="1"/>
  <c r="N23" i="1"/>
  <c r="N22" i="1"/>
  <c r="N10" i="1"/>
  <c r="J119" i="1"/>
  <c r="J118" i="1"/>
  <c r="J117" i="1"/>
  <c r="J112" i="1"/>
  <c r="J111" i="1"/>
  <c r="J108" i="1"/>
  <c r="J105" i="1"/>
  <c r="J104" i="1"/>
  <c r="J103" i="1"/>
  <c r="J102" i="1"/>
  <c r="J101" i="1"/>
  <c r="J98" i="1"/>
  <c r="J97" i="1"/>
  <c r="J94" i="1"/>
  <c r="J93" i="1"/>
  <c r="J92" i="1"/>
  <c r="J91" i="1"/>
  <c r="J90" i="1"/>
  <c r="E90" i="1" s="1"/>
  <c r="J89" i="1"/>
  <c r="J88" i="1"/>
  <c r="J87" i="1"/>
  <c r="J86" i="1"/>
  <c r="E86" i="1" s="1"/>
  <c r="J80" i="1"/>
  <c r="J78" i="1"/>
  <c r="E76" i="1" s="1"/>
  <c r="J75" i="1"/>
  <c r="J71" i="1"/>
  <c r="J68" i="1"/>
  <c r="J60" i="1"/>
  <c r="J59" i="1"/>
  <c r="J57" i="1"/>
  <c r="J56" i="1"/>
  <c r="J55" i="1"/>
  <c r="J54" i="1"/>
  <c r="J53" i="1"/>
  <c r="J47" i="1"/>
  <c r="J46" i="1"/>
  <c r="J43" i="1"/>
  <c r="J36" i="1"/>
  <c r="J34" i="1"/>
  <c r="J32" i="1"/>
  <c r="J31" i="1"/>
  <c r="J29" i="1"/>
  <c r="J24" i="1"/>
  <c r="J23" i="1"/>
  <c r="J21" i="1"/>
  <c r="J10" i="1"/>
  <c r="I119" i="1"/>
  <c r="I118" i="1"/>
  <c r="I112" i="1"/>
  <c r="I111" i="1"/>
  <c r="I108" i="1"/>
  <c r="I105" i="1"/>
  <c r="I104" i="1"/>
  <c r="I103" i="1"/>
  <c r="I102" i="1"/>
  <c r="I101" i="1"/>
  <c r="I98" i="1"/>
  <c r="I97" i="1"/>
  <c r="I94" i="1"/>
  <c r="I92" i="1"/>
  <c r="I91" i="1"/>
  <c r="I90" i="1"/>
  <c r="I89" i="1"/>
  <c r="I88" i="1"/>
  <c r="I87" i="1"/>
  <c r="I86" i="1"/>
  <c r="I85" i="1"/>
  <c r="I80" i="1"/>
  <c r="I78" i="1"/>
  <c r="I75" i="1"/>
  <c r="I71" i="1"/>
  <c r="I68" i="1"/>
  <c r="I59" i="1"/>
  <c r="I57" i="1"/>
  <c r="I56" i="1"/>
  <c r="I55" i="1"/>
  <c r="I54" i="1"/>
  <c r="I53" i="1"/>
  <c r="I47" i="1"/>
  <c r="I46" i="1"/>
  <c r="E44" i="1" s="1"/>
  <c r="I43" i="1"/>
  <c r="I36" i="1"/>
  <c r="I34" i="1"/>
  <c r="I32" i="1"/>
  <c r="I31" i="1"/>
  <c r="I29" i="1"/>
  <c r="I24" i="1"/>
  <c r="I23" i="1"/>
  <c r="I21" i="1"/>
  <c r="I10" i="1"/>
  <c r="F9" i="1"/>
  <c r="F8" i="1" s="1"/>
  <c r="G9" i="1"/>
  <c r="G8" i="1" s="1"/>
  <c r="H9" i="1"/>
  <c r="H8" i="1" s="1"/>
  <c r="K114" i="1"/>
  <c r="K113" i="1" s="1"/>
  <c r="M113" i="1"/>
  <c r="L113" i="1"/>
  <c r="H113" i="1"/>
  <c r="G113" i="1"/>
  <c r="F113" i="1"/>
  <c r="M110" i="1"/>
  <c r="M109" i="1" s="1"/>
  <c r="L110" i="1"/>
  <c r="L109" i="1" s="1"/>
  <c r="H110" i="1"/>
  <c r="P110" i="1" s="1"/>
  <c r="G110" i="1"/>
  <c r="G109" i="1" s="1"/>
  <c r="F110" i="1"/>
  <c r="F109" i="1" s="1"/>
  <c r="M100" i="1"/>
  <c r="M99" i="1" s="1"/>
  <c r="L100" i="1"/>
  <c r="L99" i="1" s="1"/>
  <c r="H100" i="1"/>
  <c r="H99" i="1" s="1"/>
  <c r="G100" i="1"/>
  <c r="G99" i="1" s="1"/>
  <c r="F100" i="1"/>
  <c r="F99" i="1" s="1"/>
  <c r="M96" i="1"/>
  <c r="M95" i="1" s="1"/>
  <c r="L96" i="1"/>
  <c r="L95" i="1" s="1"/>
  <c r="H96" i="1"/>
  <c r="H95" i="1" s="1"/>
  <c r="G96" i="1"/>
  <c r="G95" i="1" s="1"/>
  <c r="F96" i="1"/>
  <c r="F95" i="1" s="1"/>
  <c r="K90" i="1"/>
  <c r="K86" i="1"/>
  <c r="K85" i="1"/>
  <c r="F85" i="1"/>
  <c r="O76" i="1"/>
  <c r="K71" i="1"/>
  <c r="K57" i="1"/>
  <c r="E45" i="1"/>
  <c r="M44" i="1"/>
  <c r="L44" i="1"/>
  <c r="F44" i="1"/>
  <c r="F38" i="1" s="1"/>
  <c r="M35" i="1"/>
  <c r="L35" i="1"/>
  <c r="F35" i="1"/>
  <c r="E35" i="1"/>
  <c r="E33" i="1"/>
  <c r="M33" i="1"/>
  <c r="L33" i="1"/>
  <c r="H33" i="1"/>
  <c r="G33" i="1"/>
  <c r="F33" i="1"/>
  <c r="E9" i="1"/>
  <c r="E8" i="1" s="1"/>
  <c r="M9" i="1"/>
  <c r="M8" i="1" s="1"/>
  <c r="L9" i="1"/>
  <c r="L8" i="1" s="1"/>
  <c r="M38" i="1" l="1"/>
  <c r="E38" i="1"/>
  <c r="K38" i="1"/>
  <c r="L38" i="1"/>
  <c r="P81" i="1"/>
  <c r="F70" i="1"/>
  <c r="H70" i="1"/>
  <c r="H69" i="1" s="1"/>
  <c r="O72" i="1"/>
  <c r="P72" i="1"/>
  <c r="M70" i="1"/>
  <c r="G70" i="1"/>
  <c r="G69" i="1" s="1"/>
  <c r="E70" i="1"/>
  <c r="L70" i="1"/>
  <c r="L69" i="1" s="1"/>
  <c r="M69" i="1"/>
  <c r="O81" i="1"/>
  <c r="Q81" i="1" s="1"/>
  <c r="E37" i="1"/>
  <c r="P60" i="1"/>
  <c r="Q63" i="1"/>
  <c r="Q82" i="1"/>
  <c r="Q74" i="1"/>
  <c r="K37" i="1"/>
  <c r="Q52" i="1"/>
  <c r="F83" i="1"/>
  <c r="O83" i="1" s="1"/>
  <c r="Q64" i="1"/>
  <c r="I60" i="1"/>
  <c r="Q62" i="1"/>
  <c r="H37" i="1"/>
  <c r="G37" i="1"/>
  <c r="F37" i="1"/>
  <c r="O60" i="1"/>
  <c r="Q28" i="1"/>
  <c r="P100" i="1"/>
  <c r="Q65" i="1"/>
  <c r="Q42" i="1"/>
  <c r="Q50" i="1"/>
  <c r="Q51" i="1"/>
  <c r="O8" i="1"/>
  <c r="I44" i="1"/>
  <c r="G83" i="1"/>
  <c r="J99" i="1"/>
  <c r="G11" i="1"/>
  <c r="I72" i="1"/>
  <c r="Q34" i="1"/>
  <c r="H83" i="1"/>
  <c r="P83" i="1" s="1"/>
  <c r="O33" i="1"/>
  <c r="O35" i="1"/>
  <c r="P39" i="1"/>
  <c r="O58" i="1"/>
  <c r="O95" i="1"/>
  <c r="N95" i="1"/>
  <c r="H109" i="1"/>
  <c r="J109" i="1" s="1"/>
  <c r="K11" i="1"/>
  <c r="Q26" i="1"/>
  <c r="Q29" i="1"/>
  <c r="Q31" i="1"/>
  <c r="Q43" i="1"/>
  <c r="Q46" i="1"/>
  <c r="Q49" i="1"/>
  <c r="Q56" i="1"/>
  <c r="Q59" i="1"/>
  <c r="Q66" i="1"/>
  <c r="Q71" i="1"/>
  <c r="Q75" i="1"/>
  <c r="Q80" i="1"/>
  <c r="Q25" i="1"/>
  <c r="Q27" i="1"/>
  <c r="Q30" i="1"/>
  <c r="Q32" i="1"/>
  <c r="Q36" i="1"/>
  <c r="Q55" i="1"/>
  <c r="Q57" i="1"/>
  <c r="Q67" i="1"/>
  <c r="Q68" i="1"/>
  <c r="Q78" i="1"/>
  <c r="Q76" i="1"/>
  <c r="I76" i="1"/>
  <c r="Q24" i="1"/>
  <c r="E11" i="1"/>
  <c r="N114" i="1"/>
  <c r="Q86" i="1"/>
  <c r="Q88" i="1"/>
  <c r="Q90" i="1"/>
  <c r="Q92" i="1"/>
  <c r="Q94" i="1"/>
  <c r="Q98" i="1"/>
  <c r="Q102" i="1"/>
  <c r="Q104" i="1"/>
  <c r="Q108" i="1"/>
  <c r="Q112" i="1"/>
  <c r="Q118" i="1"/>
  <c r="Q119" i="1"/>
  <c r="N113" i="1"/>
  <c r="Q87" i="1"/>
  <c r="Q89" i="1"/>
  <c r="Q91" i="1"/>
  <c r="Q93" i="1"/>
  <c r="Q97" i="1"/>
  <c r="Q105" i="1"/>
  <c r="Q117" i="1"/>
  <c r="Q120" i="1"/>
  <c r="Q122" i="1"/>
  <c r="Q111" i="1"/>
  <c r="Q103" i="1"/>
  <c r="Q101" i="1"/>
  <c r="Q47" i="1"/>
  <c r="Q54" i="1"/>
  <c r="O44" i="1"/>
  <c r="N44" i="1"/>
  <c r="Q53" i="1"/>
  <c r="Q41" i="1"/>
  <c r="J95" i="1"/>
  <c r="J113" i="1"/>
  <c r="J39" i="1"/>
  <c r="J44" i="1"/>
  <c r="J72" i="1"/>
  <c r="J76" i="1"/>
  <c r="Q21" i="1"/>
  <c r="Q23" i="1"/>
  <c r="P44" i="1"/>
  <c r="J35" i="1"/>
  <c r="J33" i="1"/>
  <c r="O39" i="1"/>
  <c r="J58" i="1"/>
  <c r="N83" i="1"/>
  <c r="O99" i="1"/>
  <c r="N99" i="1"/>
  <c r="O109" i="1"/>
  <c r="N109" i="1"/>
  <c r="O113" i="1"/>
  <c r="P114" i="1"/>
  <c r="O114" i="1"/>
  <c r="I39" i="1"/>
  <c r="J85" i="1"/>
  <c r="E85" i="1" s="1"/>
  <c r="O85" i="1"/>
  <c r="Q85" i="1" s="1"/>
  <c r="I96" i="1"/>
  <c r="I100" i="1"/>
  <c r="I110" i="1"/>
  <c r="I114" i="1"/>
  <c r="J96" i="1"/>
  <c r="J100" i="1"/>
  <c r="J110" i="1"/>
  <c r="J114" i="1"/>
  <c r="N39" i="1"/>
  <c r="N84" i="1"/>
  <c r="O96" i="1"/>
  <c r="O100" i="1"/>
  <c r="Q100" i="1" s="1"/>
  <c r="O110" i="1"/>
  <c r="Q110" i="1" s="1"/>
  <c r="P35" i="1"/>
  <c r="Q35" i="1" s="1"/>
  <c r="P58" i="1"/>
  <c r="P95" i="1"/>
  <c r="Q95" i="1" s="1"/>
  <c r="P99" i="1"/>
  <c r="P109" i="1"/>
  <c r="P113" i="1"/>
  <c r="O12" i="1"/>
  <c r="N12" i="1"/>
  <c r="P33" i="1"/>
  <c r="Q33" i="1" s="1"/>
  <c r="I8" i="1"/>
  <c r="I33" i="1"/>
  <c r="I35" i="1"/>
  <c r="I58" i="1"/>
  <c r="I95" i="1"/>
  <c r="I99" i="1"/>
  <c r="I113" i="1"/>
  <c r="N96" i="1"/>
  <c r="N100" i="1"/>
  <c r="N110" i="1"/>
  <c r="P96" i="1"/>
  <c r="P12" i="1"/>
  <c r="Q22" i="1"/>
  <c r="N33" i="1"/>
  <c r="J12" i="1"/>
  <c r="I12" i="1"/>
  <c r="P8" i="1"/>
  <c r="N8" i="1"/>
  <c r="O9" i="1"/>
  <c r="Q10" i="1"/>
  <c r="N9" i="1"/>
  <c r="J8" i="1"/>
  <c r="P9" i="1"/>
  <c r="J9" i="1"/>
  <c r="I9" i="1"/>
  <c r="L11" i="1"/>
  <c r="F11" i="1"/>
  <c r="H11" i="1"/>
  <c r="M11" i="1"/>
  <c r="E100" i="1"/>
  <c r="E99" i="1" s="1"/>
  <c r="Q39" i="1" l="1"/>
  <c r="P70" i="1"/>
  <c r="Q109" i="1"/>
  <c r="P69" i="1"/>
  <c r="Q72" i="1"/>
  <c r="J70" i="1"/>
  <c r="I70" i="1"/>
  <c r="Q60" i="1"/>
  <c r="Q8" i="1"/>
  <c r="I109" i="1"/>
  <c r="G123" i="1"/>
  <c r="Q58" i="1"/>
  <c r="Q44" i="1"/>
  <c r="Q96" i="1"/>
  <c r="Q113" i="1"/>
  <c r="Q99" i="1"/>
  <c r="I84" i="1"/>
  <c r="P84" i="1"/>
  <c r="I83" i="1"/>
  <c r="Q83" i="1"/>
  <c r="I69" i="1"/>
  <c r="Q114" i="1"/>
  <c r="E83" i="1"/>
  <c r="Q12" i="1"/>
  <c r="J84" i="1"/>
  <c r="O84" i="1"/>
  <c r="J38" i="1"/>
  <c r="F69" i="1"/>
  <c r="O70" i="1"/>
  <c r="M37" i="1"/>
  <c r="M123" i="1" s="1"/>
  <c r="N38" i="1"/>
  <c r="L37" i="1"/>
  <c r="L123" i="1" s="1"/>
  <c r="O38" i="1"/>
  <c r="I37" i="1"/>
  <c r="I38" i="1"/>
  <c r="Q9" i="1"/>
  <c r="P38" i="1"/>
  <c r="J83" i="1"/>
  <c r="J37" i="1"/>
  <c r="O11" i="1"/>
  <c r="N11" i="1"/>
  <c r="P11" i="1"/>
  <c r="J11" i="1"/>
  <c r="I11" i="1"/>
  <c r="H123" i="1"/>
  <c r="F123" i="1"/>
  <c r="K123" i="1"/>
  <c r="E69" i="1"/>
  <c r="Q70" i="1" l="1"/>
  <c r="I123" i="1"/>
  <c r="O37" i="1"/>
  <c r="N123" i="1"/>
  <c r="Q84" i="1"/>
  <c r="Q38" i="1"/>
  <c r="N37" i="1"/>
  <c r="P37" i="1"/>
  <c r="O69" i="1"/>
  <c r="Q69" i="1" s="1"/>
  <c r="J69" i="1"/>
  <c r="J123" i="1"/>
  <c r="O123" i="1"/>
  <c r="Q11" i="1"/>
  <c r="P123" i="1"/>
  <c r="E123" i="1"/>
  <c r="Q37" i="1" l="1"/>
  <c r="Q123" i="1"/>
</calcChain>
</file>

<file path=xl/sharedStrings.xml><?xml version="1.0" encoding="utf-8"?>
<sst xmlns="http://schemas.openxmlformats.org/spreadsheetml/2006/main" count="302" uniqueCount="223">
  <si>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</si>
  <si>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</si>
  <si>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</si>
  <si>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</si>
  <si>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</si>
  <si>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</si>
  <si>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0100000</t>
  </si>
  <si>
    <r>
      <t xml:space="preserve">Районна рада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</si>
  <si>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0110000</t>
  </si>
  <si>
    <r>
      <t xml:space="preserve">Районна рада </t>
    </r>
    <r>
      <rPr>
        <i/>
        <sz val="10"/>
        <color theme="1"/>
        <rFont val="Times New Roman"/>
        <family val="1"/>
        <charset val="204"/>
      </rPr>
      <t>(відповідальний виконавець)</t>
    </r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</si>
  <si>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</si>
  <si>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</si>
  <si>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</si>
  <si>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</si>
  <si>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0200000</t>
  </si>
  <si>
    <r>
      <t xml:space="preserve">Районна державна адміністрація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</si>
  <si>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0210000</t>
  </si>
  <si>
    <r>
      <t xml:space="preserve">Районна державна адміністрація </t>
    </r>
    <r>
      <rPr>
        <i/>
        <sz val="10"/>
        <color theme="1"/>
        <rFont val="Times New Roman"/>
        <family val="1"/>
        <charset val="204"/>
      </rPr>
      <t>(відповідальний виконавець)</t>
    </r>
  </si>
  <si>
    <t>0215032</t>
  </si>
  <si>
    <t>5032</t>
  </si>
  <si>
    <t>0810</t>
  </si>
  <si>
    <t>Фінансова підтримка дитячо-юнацьких спортивних шкіл фізкультурно-спортивних товариств</t>
  </si>
  <si>
    <t>0217370</t>
  </si>
  <si>
    <t>0490</t>
  </si>
  <si>
    <t>Реалізація інших заходів щодо соціально-економічного розвитку територій</t>
  </si>
  <si>
    <t>0217461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</si>
  <si>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</si>
  <si>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</si>
  <si>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0217463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</si>
  <si>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</si>
  <si>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0218230</t>
  </si>
  <si>
    <t>0380</t>
  </si>
  <si>
    <t>Інші заходи громадського порядку та безпеки</t>
  </si>
  <si>
    <t>0218420</t>
  </si>
  <si>
    <t>0830</t>
  </si>
  <si>
    <t>Інші заходи у сфері засобів масової інформації</t>
  </si>
  <si>
    <t>0219800</t>
  </si>
  <si>
    <t>9800</t>
  </si>
  <si>
    <t>0180</t>
  </si>
  <si>
    <t>Субвенція з місцевого бюджету державному бюджету на виконання програм соціально-економічного розвитку регіонів</t>
  </si>
  <si>
    <t>0220000</t>
  </si>
  <si>
    <r>
      <t>Мукачівський районний територіальний центр соціального обслуговування (надання соціальних послуг)</t>
    </r>
    <r>
      <rPr>
        <i/>
        <sz val="10"/>
        <color theme="1"/>
        <rFont val="Times New Roman"/>
        <family val="1"/>
        <charset val="204"/>
      </rPr>
      <t xml:space="preserve"> (відповідальний виконавець)</t>
    </r>
  </si>
  <si>
    <t>0223104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</si>
  <si>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</si>
  <si>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</si>
  <si>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</si>
  <si>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0230000</t>
  </si>
  <si>
    <r>
      <t>Мукачівський районний центр соціальних служб для сім"ї, дітей та молоді</t>
    </r>
    <r>
      <rPr>
        <i/>
        <sz val="10"/>
        <color theme="1"/>
        <rFont val="Times New Roman"/>
        <family val="1"/>
        <charset val="204"/>
      </rPr>
      <t xml:space="preserve"> (відповідальний виконавець)</t>
    </r>
  </si>
  <si>
    <t>0233121</t>
  </si>
  <si>
    <t>3121</t>
  </si>
  <si>
    <t>1040</t>
  </si>
  <si>
    <t>Утримання та забезпечення діяльності центрів соціальних служб для сім`ї, дітей та молоді</t>
  </si>
  <si>
    <t>0600000</t>
  </si>
  <si>
    <r>
      <t xml:space="preserve">Управління освіти, молоді та спорту РДА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</si>
  <si>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0610000</t>
  </si>
  <si>
    <r>
      <t xml:space="preserve">Управління освіти, молоді та спорту РДА </t>
    </r>
    <r>
      <rPr>
        <i/>
        <sz val="10"/>
        <color theme="1"/>
        <rFont val="Times New Roman"/>
        <family val="1"/>
        <charset val="204"/>
      </rPr>
      <t>(відповідальний виконавець)</t>
    </r>
  </si>
  <si>
    <t>0611010</t>
  </si>
  <si>
    <t>1010</t>
  </si>
  <si>
    <t>0910</t>
  </si>
  <si>
    <t>Надання дошкільної освіти</t>
  </si>
  <si>
    <t>у тому числі за рахунок:</t>
  </si>
  <si>
    <t>коштів районного бюджету:</t>
  </si>
  <si>
    <t>іншої субвенції з місцевих бюджетів</t>
  </si>
  <si>
    <t>0611020</t>
  </si>
  <si>
    <t>0921</t>
  </si>
  <si>
    <t xml:space="preserve">освітньої субвенції </t>
  </si>
  <si>
    <t>субвенції на надання державної підтримки особам з особливими освітніми потребами</t>
  </si>
  <si>
    <t>0611090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</si>
  <si>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</si>
  <si>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</si>
  <si>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</si>
  <si>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</si>
  <si>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1150</t>
  </si>
  <si>
    <t>0990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</si>
  <si>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</si>
  <si>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</si>
  <si>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</si>
  <si>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</si>
  <si>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</si>
  <si>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</si>
  <si>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</si>
  <si>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субвенції з місцевого бюджету на здійснення переданих видатків у сфері освіти за рахунок коштів освітньої субвенції</t>
  </si>
  <si>
    <t>коштів районного бюджету</t>
  </si>
  <si>
    <t>0611162</t>
  </si>
  <si>
    <t>1162</t>
  </si>
  <si>
    <t>Інші програми та заходи у сфері освіти</t>
  </si>
  <si>
    <t>0615011</t>
  </si>
  <si>
    <t>5011</t>
  </si>
  <si>
    <t>Проведення навчально-тренувальних зборів і змагань з олімпійських видів спорту</t>
  </si>
  <si>
    <t>0615012</t>
  </si>
  <si>
    <t>5012</t>
  </si>
  <si>
    <t>Проведення навчально-тренувальних зборів і змагань з неолімпійських видів спорту</t>
  </si>
  <si>
    <t>0619800</t>
  </si>
  <si>
    <t>0700000</t>
  </si>
  <si>
    <r>
      <t xml:space="preserve">Відділ охорони здоров"я РДА                        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</si>
  <si>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0710000</t>
  </si>
  <si>
    <r>
      <t xml:space="preserve">Відділ охорони здоров"я РДА                    </t>
    </r>
    <r>
      <rPr>
        <i/>
        <sz val="10"/>
        <color theme="1"/>
        <rFont val="Times New Roman"/>
        <family val="1"/>
        <charset val="204"/>
      </rPr>
      <t>(відповідальний виконавець)</t>
    </r>
  </si>
  <si>
    <t>0712111</t>
  </si>
  <si>
    <t>2111</t>
  </si>
  <si>
    <t>0726</t>
  </si>
  <si>
    <t>0712144</t>
  </si>
  <si>
    <t>2144</t>
  </si>
  <si>
    <t>0763</t>
  </si>
  <si>
    <t>Централізовані заходи з лікування хворих на цукровий та нецукровий діабет</t>
  </si>
  <si>
    <t>0712152</t>
  </si>
  <si>
    <t>Інші програми та заходи у сфері охорони здоров"я</t>
  </si>
  <si>
    <t>0800000</t>
  </si>
  <si>
    <r>
      <t xml:space="preserve">Управління соціального захисту населення РДА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</si>
  <si>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0810000</t>
  </si>
  <si>
    <r>
      <t xml:space="preserve">Управління соціального захисту населення РДА  </t>
    </r>
    <r>
      <rPr>
        <i/>
        <sz val="10"/>
        <color theme="1"/>
        <rFont val="Times New Roman"/>
        <family val="1"/>
        <charset val="204"/>
      </rPr>
      <t>(відповідальний виконавець)</t>
    </r>
  </si>
  <si>
    <t>у тому числі:</t>
  </si>
  <si>
    <t>за рахунок коштів районного бюджету, усього:</t>
  </si>
  <si>
    <t>0813123</t>
  </si>
  <si>
    <t>3123</t>
  </si>
  <si>
    <t>Заходи державної політики з питань сім"ї</t>
  </si>
  <si>
    <t>0813140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</si>
  <si>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</si>
  <si>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</si>
  <si>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</si>
  <si>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</si>
  <si>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</si>
  <si>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</si>
  <si>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</si>
  <si>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усього</t>
  </si>
  <si>
    <t>у тому числі за рахунок коштів обласного бюджету</t>
  </si>
  <si>
    <t>0813242</t>
  </si>
  <si>
    <t>3242</t>
  </si>
  <si>
    <t>Інші заходи у сфері соціального захисту і соціального забезпечення</t>
  </si>
  <si>
    <t>0819800</t>
  </si>
  <si>
    <t>0900000</t>
  </si>
  <si>
    <r>
      <t xml:space="preserve">Служба у справах дітей РДА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</si>
  <si>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0910000</t>
  </si>
  <si>
    <r>
      <t>Служба у справах дітей РДА</t>
    </r>
    <r>
      <rPr>
        <i/>
        <sz val="10"/>
        <color theme="1"/>
        <rFont val="Times New Roman"/>
        <family val="1"/>
        <charset val="204"/>
      </rPr>
      <t xml:space="preserve"> (відповідальний виконавець)</t>
    </r>
  </si>
  <si>
    <t>0913112</t>
  </si>
  <si>
    <t>3112</t>
  </si>
  <si>
    <t>Заходи державної політики з питань дітей та їх соціального захисту</t>
  </si>
  <si>
    <t>1000000</t>
  </si>
  <si>
    <r>
      <t xml:space="preserve">Відділ культури РДА                                    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</si>
  <si>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1010000</t>
  </si>
  <si>
    <r>
      <t>Відділ культури РДА</t>
    </r>
    <r>
      <rPr>
        <i/>
        <sz val="10"/>
        <color theme="1"/>
        <rFont val="Times New Roman"/>
        <family val="1"/>
        <charset val="204"/>
      </rPr>
      <t xml:space="preserve">                             (відповідальний виконавець)</t>
    </r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</si>
  <si>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</si>
  <si>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</si>
  <si>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</si>
  <si>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</si>
  <si>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4030</t>
  </si>
  <si>
    <t>0824</t>
  </si>
  <si>
    <t>Забезпечення діяльності бібліотек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</si>
  <si>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</si>
  <si>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</si>
  <si>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</si>
  <si>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</si>
  <si>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</si>
  <si>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</si>
  <si>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</si>
  <si>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</si>
  <si>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</si>
  <si>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</si>
  <si>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1019800</t>
  </si>
  <si>
    <t>2400000</t>
  </si>
  <si>
    <r>
      <rPr>
        <b/>
        <sz val="10"/>
        <color theme="1"/>
        <rFont val="Times New Roman"/>
        <family val="1"/>
        <charset val="204"/>
      </rPr>
      <t xml:space="preserve">Відділ  агропромислового розвитку РДА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</si>
  <si>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2410000</t>
  </si>
  <si>
    <r>
      <rPr>
        <b/>
        <sz val="10"/>
        <color theme="1"/>
        <rFont val="Times New Roman"/>
        <family val="1"/>
        <charset val="204"/>
      </rPr>
      <t xml:space="preserve">Відділ  агропромислового розвитку РДА </t>
    </r>
    <r>
      <rPr>
        <i/>
        <sz val="10"/>
        <color theme="1"/>
        <rFont val="Times New Roman"/>
        <family val="1"/>
        <charset val="204"/>
      </rPr>
      <t>(відповідальний виконавець)</t>
    </r>
  </si>
  <si>
    <t>2418311</t>
  </si>
  <si>
    <t>0511</t>
  </si>
  <si>
    <t>Охорона та раціональне використання природних ресурсів</t>
  </si>
  <si>
    <t>2419800</t>
  </si>
  <si>
    <t>3700000</t>
  </si>
  <si>
    <r>
      <t xml:space="preserve">Фінансове управління РДА                            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</si>
  <si>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3710000</t>
  </si>
  <si>
    <r>
      <t xml:space="preserve">Фінансове управління  РДА (в частині  міжбюджетних трансфертів, резервного фонду) </t>
    </r>
    <r>
      <rPr>
        <i/>
        <sz val="10"/>
        <color theme="1"/>
        <rFont val="Times New Roman"/>
        <family val="1"/>
        <charset val="204"/>
      </rPr>
      <t>(відповідальний виконавець)</t>
    </r>
  </si>
  <si>
    <t>3718700</t>
  </si>
  <si>
    <t>8700</t>
  </si>
  <si>
    <t>0133</t>
  </si>
  <si>
    <t>Резервний фонд</t>
  </si>
  <si>
    <t>3719150</t>
  </si>
  <si>
    <t>9150</t>
  </si>
  <si>
    <t>Інші дотації з місцевого бюджету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</si>
  <si>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</si>
  <si>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</si>
  <si>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</si>
  <si>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Інші субвенції з місцевого бюджету</t>
  </si>
  <si>
    <t>3719730</t>
  </si>
  <si>
    <t xml:space="preserve"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</t>
  </si>
  <si>
    <t>3719750</t>
  </si>
  <si>
    <t xml:space="preserve">Субвенції з місцевого бюджету на співфінансування інвестиційних проектів </t>
  </si>
  <si>
    <t xml:space="preserve"> </t>
  </si>
  <si>
    <t>Всього</t>
  </si>
  <si>
    <t>Разом по загальному і спеціальному фондах:</t>
  </si>
  <si>
    <t>9770</t>
  </si>
  <si>
    <t>3719770</t>
  </si>
  <si>
    <t>Фінансове управління РДА</t>
  </si>
  <si>
    <t xml:space="preserve">субвенції на реалізацію заходів, спрямованих на підвищення якості освіти </t>
  </si>
  <si>
    <t>інші кошти</t>
  </si>
  <si>
    <t>1170</t>
  </si>
  <si>
    <t>Забезпечення діяльності інклюзивно-ресурсних центрів</t>
  </si>
  <si>
    <t>за рахунок субвенції з місцевого бюджету на здійснення переданих видатків у сфері охорони здоров’я за рахунок коштів медичної субвенції (цільові видатки на лікування хворих на цукровий діабет для відшкодування вартості препаратів інсуліну)</t>
  </si>
  <si>
    <t>за рахунок коштів районного бюджету</t>
  </si>
  <si>
    <t>за рахунок залишку медичної субвенції станом на 01.01.2019 року</t>
  </si>
  <si>
    <t>Первинна медична допомога населенню, що надається центрами первинної медичної (медико-санітарної) допомоги, усього:</t>
  </si>
  <si>
    <t>0717367</t>
  </si>
  <si>
    <t>7367</t>
  </si>
  <si>
    <t>Виконання інвестиційних проектів в рамках реалізації заходів, спрямованих на розвиток системи охорони здоров'я у сільській місцевості, усього:</t>
  </si>
  <si>
    <t>у тому числі, за рахунок субвенції з місцевого бюджету на реалізацію заходів, спрямованих на розвиток системи охорони здоров'я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</si>
  <si>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>0611170</t>
  </si>
  <si>
    <t>3718500</t>
  </si>
  <si>
    <t>8500</t>
  </si>
  <si>
    <t>Нерозподілені трансферти з державного бюджету</t>
  </si>
  <si>
    <t>- cубвенція з державного бюджету місцевим бюджетам на здійснення заходів щодо соціально-економічного розвитку окремих територій</t>
  </si>
  <si>
    <t>Інформація  про виконання видаткової частини Мукачівського районного бюджету за І квартал 2020 року</t>
  </si>
  <si>
    <t>Затверджено на 2020 рік з урахуванням змін</t>
  </si>
  <si>
    <t>Уточнений план на І квартал 2020 року</t>
  </si>
  <si>
    <t>Виконано за І квартал 2020 року</t>
  </si>
  <si>
    <t>% виконання до уточненого плану за І квартал 2020 року</t>
  </si>
  <si>
    <t>% виконання до уточненого плану за 2020 рік</t>
  </si>
  <si>
    <t>Затверджено на 2020 рік</t>
  </si>
  <si>
    <t>субвенції з місцевого бюджету на здійснення переданих видатків у сфері охорони здоров’я за рахунок коштів медичної субвенції (цільові видатки на лікування хворих на цукровий діабет для відшкодування вартості препаратів інсуліну)</t>
  </si>
  <si>
    <t>субвенції з місцевого бюджету на реалізацію заходів, спрямованих на розвиток системи охорони здоров'я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</si>
  <si>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>коштів районного бюджету (співфінансування)</t>
  </si>
  <si>
    <t>0218311</t>
  </si>
  <si>
    <t>залишку освітньої субвенції, що утворився станом на 01.01.2020 року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</si>
  <si>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</si>
  <si>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1015011</t>
  </si>
  <si>
    <t>1015012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</si>
</sst>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25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8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vertical="top"/>
    </xf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22" fillId="0" borderId="0"/>
  </cellStyleXfs>
  <cellXfs count="102">
    <xf numFmtId="0" fontId="0" fillId="0" borderId="0" xfId="0"/>
    <xf numFmtId="0" fontId="1" fillId="0" borderId="0" xfId="0" applyFont="1"/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164" fontId="1" fillId="0" borderId="1" xfId="0" quotePrefix="1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2" fillId="0" borderId="0" xfId="0" applyFont="1"/>
    <xf numFmtId="0" fontId="1" fillId="0" borderId="3" xfId="0" applyFont="1" applyFill="1" applyBorder="1" applyAlignment="1">
      <alignment horizontal="center" vertical="center" wrapText="1"/>
    </xf>
    <xf numFmtId="0" fontId="1" fillId="0" borderId="3" xfId="25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1" fillId="0" borderId="7" xfId="25" applyNumberFormat="1" applyFont="1" applyFill="1" applyBorder="1" applyAlignment="1" applyProtection="1">
      <alignment horizontal="center" vertical="center" wrapText="1"/>
    </xf>
    <xf numFmtId="0" fontId="1" fillId="0" borderId="8" xfId="25" applyNumberFormat="1" applyFont="1" applyFill="1" applyBorder="1" applyAlignment="1" applyProtection="1">
      <alignment horizontal="center" vertical="center" wrapText="1"/>
    </xf>
    <xf numFmtId="165" fontId="1" fillId="0" borderId="10" xfId="0" applyNumberFormat="1" applyFont="1" applyFill="1" applyBorder="1" applyAlignment="1">
      <alignment horizontal="right" vertical="center" wrapText="1"/>
    </xf>
    <xf numFmtId="3" fontId="4" fillId="0" borderId="9" xfId="0" applyNumberFormat="1" applyFont="1" applyFill="1" applyBorder="1" applyAlignment="1">
      <alignment horizontal="right" vertical="center" wrapText="1"/>
    </xf>
    <xf numFmtId="3" fontId="1" fillId="0" borderId="9" xfId="0" applyNumberFormat="1" applyFont="1" applyFill="1" applyBorder="1" applyAlignment="1">
      <alignment vertical="center" wrapText="1"/>
    </xf>
    <xf numFmtId="3" fontId="4" fillId="0" borderId="11" xfId="0" applyNumberFormat="1" applyFont="1" applyFill="1" applyBorder="1" applyAlignment="1">
      <alignment horizontal="right" vertical="center" wrapText="1"/>
    </xf>
    <xf numFmtId="3" fontId="4" fillId="0" borderId="12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vertical="center" wrapText="1"/>
    </xf>
    <xf numFmtId="3" fontId="4" fillId="0" borderId="11" xfId="0" applyNumberFormat="1" applyFont="1" applyFill="1" applyBorder="1" applyAlignment="1">
      <alignment vertical="center" wrapText="1"/>
    </xf>
    <xf numFmtId="3" fontId="4" fillId="0" borderId="12" xfId="0" applyNumberFormat="1" applyFont="1" applyFill="1" applyBorder="1" applyAlignment="1">
      <alignment vertical="center" wrapText="1"/>
    </xf>
    <xf numFmtId="0" fontId="4" fillId="0" borderId="9" xfId="0" quotePrefix="1" applyFont="1" applyFill="1" applyBorder="1" applyAlignment="1">
      <alignment horizontal="center" vertical="center" wrapText="1"/>
    </xf>
    <xf numFmtId="164" fontId="4" fillId="0" borderId="10" xfId="0" quotePrefix="1" applyNumberFormat="1" applyFont="1" applyFill="1" applyBorder="1" applyAlignment="1">
      <alignment vertical="center" wrapText="1"/>
    </xf>
    <xf numFmtId="0" fontId="1" fillId="0" borderId="9" xfId="0" quotePrefix="1" applyFont="1" applyFill="1" applyBorder="1" applyAlignment="1">
      <alignment horizontal="center" vertical="center" wrapText="1"/>
    </xf>
    <xf numFmtId="164" fontId="1" fillId="0" borderId="10" xfId="0" quotePrefix="1" applyNumberFormat="1" applyFont="1" applyFill="1" applyBorder="1" applyAlignment="1">
      <alignment vertical="center" wrapText="1"/>
    </xf>
    <xf numFmtId="0" fontId="7" fillId="0" borderId="17" xfId="0" applyFont="1" applyBorder="1" applyAlignment="1">
      <alignment wrapText="1"/>
    </xf>
    <xf numFmtId="164" fontId="1" fillId="0" borderId="10" xfId="0" applyNumberFormat="1" applyFont="1" applyFill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9" fillId="0" borderId="10" xfId="1" applyFont="1" applyFill="1" applyBorder="1" applyAlignment="1">
      <alignment horizontal="left" vertical="center" wrapText="1"/>
    </xf>
    <xf numFmtId="164" fontId="4" fillId="0" borderId="10" xfId="0" applyNumberFormat="1" applyFont="1" applyFill="1" applyBorder="1" applyAlignment="1">
      <alignment vertical="center" wrapText="1"/>
    </xf>
    <xf numFmtId="164" fontId="10" fillId="0" borderId="10" xfId="0" applyNumberFormat="1" applyFont="1" applyFill="1" applyBorder="1" applyAlignment="1">
      <alignment vertical="center" wrapText="1"/>
    </xf>
    <xf numFmtId="164" fontId="6" fillId="0" borderId="10" xfId="0" applyNumberFormat="1" applyFont="1" applyFill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49" fontId="9" fillId="0" borderId="10" xfId="1" applyNumberFormat="1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vertical="center" wrapText="1"/>
    </xf>
    <xf numFmtId="165" fontId="4" fillId="0" borderId="10" xfId="0" applyNumberFormat="1" applyFont="1" applyFill="1" applyBorder="1" applyAlignment="1">
      <alignment vertical="center" wrapText="1"/>
    </xf>
    <xf numFmtId="165" fontId="4" fillId="0" borderId="13" xfId="0" applyNumberFormat="1" applyFont="1" applyFill="1" applyBorder="1" applyAlignment="1">
      <alignment vertical="center" wrapText="1"/>
    </xf>
    <xf numFmtId="0" fontId="19" fillId="0" borderId="7" xfId="25" applyNumberFormat="1" applyFont="1" applyFill="1" applyBorder="1" applyAlignment="1" applyProtection="1">
      <alignment horizontal="center" vertical="center" wrapText="1"/>
    </xf>
    <xf numFmtId="0" fontId="19" fillId="0" borderId="8" xfId="25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/>
    <xf numFmtId="3" fontId="1" fillId="0" borderId="9" xfId="0" applyNumberFormat="1" applyFont="1" applyFill="1" applyBorder="1" applyAlignment="1">
      <alignment horizontal="right" vertical="center" wrapText="1"/>
    </xf>
    <xf numFmtId="3" fontId="1" fillId="0" borderId="18" xfId="0" applyNumberFormat="1" applyFont="1" applyFill="1" applyBorder="1" applyAlignment="1">
      <alignment horizontal="right" vertical="center" wrapText="1"/>
    </xf>
    <xf numFmtId="0" fontId="4" fillId="0" borderId="0" xfId="0" applyFont="1" applyFill="1"/>
    <xf numFmtId="0" fontId="4" fillId="0" borderId="7" xfId="25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165" fontId="4" fillId="0" borderId="12" xfId="0" applyNumberFormat="1" applyFont="1" applyFill="1" applyBorder="1" applyAlignment="1">
      <alignment horizontal="right" vertical="center" wrapText="1"/>
    </xf>
    <xf numFmtId="165" fontId="4" fillId="0" borderId="13" xfId="0" applyNumberFormat="1" applyFont="1" applyFill="1" applyBorder="1" applyAlignment="1">
      <alignment horizontal="right" vertical="center" wrapText="1"/>
    </xf>
    <xf numFmtId="165" fontId="1" fillId="0" borderId="10" xfId="0" applyNumberFormat="1" applyFont="1" applyFill="1" applyBorder="1" applyAlignment="1">
      <alignment vertical="center" wrapText="1"/>
    </xf>
    <xf numFmtId="3" fontId="4" fillId="0" borderId="18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left"/>
    </xf>
    <xf numFmtId="0" fontId="2" fillId="0" borderId="0" xfId="0" applyFont="1" applyFill="1"/>
    <xf numFmtId="0" fontId="18" fillId="0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9" fontId="9" fillId="0" borderId="1" xfId="23" applyNumberFormat="1" applyFont="1" applyFill="1" applyBorder="1" applyAlignment="1">
      <alignment horizontal="center" vertical="center" wrapText="1"/>
    </xf>
    <xf numFmtId="49" fontId="9" fillId="0" borderId="1" xfId="23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vertical="center" wrapText="1"/>
    </xf>
    <xf numFmtId="3" fontId="1" fillId="0" borderId="18" xfId="0" applyNumberFormat="1" applyFont="1" applyFill="1" applyBorder="1" applyAlignment="1">
      <alignment vertical="center" wrapText="1"/>
    </xf>
    <xf numFmtId="164" fontId="21" fillId="0" borderId="1" xfId="0" quotePrefix="1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164" fontId="6" fillId="0" borderId="1" xfId="29" applyNumberFormat="1" applyFont="1" applyFill="1" applyBorder="1" applyAlignment="1">
      <alignment vertical="center" wrapText="1"/>
    </xf>
    <xf numFmtId="3" fontId="19" fillId="0" borderId="1" xfId="29" applyNumberFormat="1" applyFont="1" applyFill="1" applyBorder="1" applyAlignment="1">
      <alignment vertical="center" wrapText="1"/>
    </xf>
    <xf numFmtId="3" fontId="23" fillId="0" borderId="1" xfId="29" applyNumberFormat="1" applyFont="1" applyFill="1" applyBorder="1" applyAlignment="1">
      <alignment vertical="center" wrapText="1"/>
    </xf>
    <xf numFmtId="164" fontId="1" fillId="0" borderId="1" xfId="29" quotePrefix="1" applyNumberFormat="1" applyFont="1" applyFill="1" applyBorder="1" applyAlignment="1">
      <alignment vertical="center" wrapText="1"/>
    </xf>
    <xf numFmtId="3" fontId="24" fillId="0" borderId="1" xfId="29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30">
    <cellStyle name="Normal_meresha_07" xfId="2"/>
    <cellStyle name="Звичайний 10" xfId="3"/>
    <cellStyle name="Звичайний 11" xfId="4"/>
    <cellStyle name="Звичайний 12" xfId="5"/>
    <cellStyle name="Звичайний 13" xfId="6"/>
    <cellStyle name="Звичайний 14" xfId="7"/>
    <cellStyle name="Звичайний 15" xfId="8"/>
    <cellStyle name="Звичайний 16" xfId="9"/>
    <cellStyle name="Звичайний 17" xfId="10"/>
    <cellStyle name="Звичайний 18" xfId="11"/>
    <cellStyle name="Звичайний 19" xfId="12"/>
    <cellStyle name="Звичайний 2" xfId="13"/>
    <cellStyle name="Звичайний 20" xfId="14"/>
    <cellStyle name="Звичайний 3" xfId="15"/>
    <cellStyle name="Звичайний 4" xfId="16"/>
    <cellStyle name="Звичайний 5" xfId="17"/>
    <cellStyle name="Звичайний 6" xfId="18"/>
    <cellStyle name="Звичайний 7" xfId="19"/>
    <cellStyle name="Звичайний 8" xfId="20"/>
    <cellStyle name="Звичайний 9" xfId="21"/>
    <cellStyle name="Звичайний_Додаток _ 3 зм_ни 4575" xfId="22"/>
    <cellStyle name="Обычный" xfId="0" builtinId="0"/>
    <cellStyle name="Обычный 2" xfId="1"/>
    <cellStyle name="Обычный 2 2" xfId="23"/>
    <cellStyle name="Обычный 3" xfId="24"/>
    <cellStyle name="Обычный 4" xfId="25"/>
    <cellStyle name="Обычный 4 2" xfId="26"/>
    <cellStyle name="Обычный 5" xfId="27"/>
    <cellStyle name="Обычный 5 2" xfId="29"/>
    <cellStyle name="Стиль 1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2"/>
  <sheetViews>
    <sheetView showZeros="0" tabSelected="1" topLeftCell="A6" workbookViewId="0">
      <pane xSplit="4" ySplit="2" topLeftCell="F8" activePane="bottomRight" state="frozen"/>
      <selection activeCell="A6" sqref="A6"/>
      <selection pane="topRight" activeCell="E6" sqref="E6"/>
      <selection pane="bottomLeft" activeCell="A8" sqref="A8"/>
      <selection pane="bottomRight" activeCell="F128" sqref="F128"/>
    </sheetView>
  </sheetViews>
  <sheetFormatPr defaultRowHeight="12.75" x14ac:dyDescent="0.2"/>
  <cols>
    <col min="1" max="1" width="12" style="1" customWidth="1"/>
    <col min="2" max="2" width="9.7109375" style="1" customWidth="1"/>
    <col min="3" max="3" width="9.140625" style="1" customWidth="1"/>
    <col min="4" max="4" width="41.85546875" style="1" customWidth="1"/>
    <col min="5" max="5" width="12.28515625" style="61" customWidth="1"/>
    <col min="6" max="8" width="11.5703125" style="58" customWidth="1"/>
    <col min="9" max="9" width="13.140625" style="58" customWidth="1"/>
    <col min="10" max="10" width="13.7109375" style="58" customWidth="1"/>
    <col min="11" max="13" width="11.5703125" style="58" customWidth="1"/>
    <col min="14" max="14" width="12.5703125" style="58" customWidth="1"/>
    <col min="15" max="15" width="15.7109375" style="58" customWidth="1"/>
    <col min="16" max="16" width="14.5703125" style="58" customWidth="1"/>
    <col min="17" max="17" width="11.85546875" style="58" customWidth="1"/>
    <col min="18" max="20" width="9.140625" style="58"/>
    <col min="21" max="16384" width="9.140625" style="1"/>
  </cols>
  <sheetData>
    <row r="1" spans="1:17" ht="15" x14ac:dyDescent="0.25">
      <c r="Q1" s="69"/>
    </row>
    <row r="2" spans="1:17" ht="15" x14ac:dyDescent="0.25">
      <c r="Q2" s="69"/>
    </row>
    <row r="3" spans="1:17" ht="18.75" x14ac:dyDescent="0.3">
      <c r="A3" s="91" t="s">
        <v>208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1:17" x14ac:dyDescent="0.2">
      <c r="F4" s="93"/>
      <c r="G4" s="93"/>
      <c r="H4" s="93"/>
      <c r="I4" s="93"/>
      <c r="J4" s="93"/>
    </row>
    <row r="5" spans="1:17" ht="13.5" thickBot="1" x14ac:dyDescent="0.25">
      <c r="F5" s="61"/>
    </row>
    <row r="6" spans="1:17" ht="12.75" customHeight="1" x14ac:dyDescent="0.2">
      <c r="A6" s="94" t="s">
        <v>0</v>
      </c>
      <c r="B6" s="96" t="s">
        <v>1</v>
      </c>
      <c r="C6" s="98" t="s">
        <v>2</v>
      </c>
      <c r="D6" s="100" t="s">
        <v>3</v>
      </c>
      <c r="E6" s="85" t="s">
        <v>4</v>
      </c>
      <c r="F6" s="86"/>
      <c r="G6" s="86"/>
      <c r="H6" s="86"/>
      <c r="I6" s="86"/>
      <c r="J6" s="87"/>
      <c r="K6" s="85" t="s">
        <v>5</v>
      </c>
      <c r="L6" s="86"/>
      <c r="M6" s="86"/>
      <c r="N6" s="87"/>
      <c r="O6" s="88" t="s">
        <v>187</v>
      </c>
      <c r="P6" s="89"/>
      <c r="Q6" s="90"/>
    </row>
    <row r="7" spans="1:17" ht="66.75" customHeight="1" x14ac:dyDescent="0.2">
      <c r="A7" s="95"/>
      <c r="B7" s="97"/>
      <c r="C7" s="99"/>
      <c r="D7" s="101"/>
      <c r="E7" s="62" t="s">
        <v>214</v>
      </c>
      <c r="F7" s="20" t="s">
        <v>209</v>
      </c>
      <c r="G7" s="19" t="s">
        <v>210</v>
      </c>
      <c r="H7" s="19" t="s">
        <v>211</v>
      </c>
      <c r="I7" s="19" t="s">
        <v>212</v>
      </c>
      <c r="J7" s="30" t="s">
        <v>213</v>
      </c>
      <c r="K7" s="23" t="s">
        <v>214</v>
      </c>
      <c r="L7" s="20" t="s">
        <v>209</v>
      </c>
      <c r="M7" s="19" t="s">
        <v>211</v>
      </c>
      <c r="N7" s="24" t="s">
        <v>213</v>
      </c>
      <c r="O7" s="56" t="s">
        <v>209</v>
      </c>
      <c r="P7" s="71" t="s">
        <v>211</v>
      </c>
      <c r="Q7" s="57" t="s">
        <v>213</v>
      </c>
    </row>
    <row r="8" spans="1:17" ht="24.75" customHeight="1" x14ac:dyDescent="0.2">
      <c r="A8" s="34" t="s">
        <v>6</v>
      </c>
      <c r="B8" s="3"/>
      <c r="C8" s="4"/>
      <c r="D8" s="35" t="s">
        <v>7</v>
      </c>
      <c r="E8" s="31">
        <f>E9</f>
        <v>6273200</v>
      </c>
      <c r="F8" s="6">
        <f t="shared" ref="F8:M9" si="0">F9</f>
        <v>6273200</v>
      </c>
      <c r="G8" s="6">
        <f t="shared" si="0"/>
        <v>1609800</v>
      </c>
      <c r="H8" s="21">
        <f t="shared" si="0"/>
        <v>1234310</v>
      </c>
      <c r="I8" s="22">
        <f>H8/G8*100</f>
        <v>76.674742204000495</v>
      </c>
      <c r="J8" s="25">
        <f>H8/F8*100</f>
        <v>19.675922973920805</v>
      </c>
      <c r="K8" s="59">
        <f>K9</f>
        <v>1300</v>
      </c>
      <c r="L8" s="21">
        <f t="shared" si="0"/>
        <v>1300</v>
      </c>
      <c r="M8" s="21">
        <f t="shared" si="0"/>
        <v>0</v>
      </c>
      <c r="N8" s="25">
        <f>M8/L8*100</f>
        <v>0</v>
      </c>
      <c r="O8" s="26">
        <f>F8+L8</f>
        <v>6274500</v>
      </c>
      <c r="P8" s="5">
        <f>H8+M8</f>
        <v>1234310</v>
      </c>
      <c r="Q8" s="54">
        <f>P8/O8*100</f>
        <v>19.671846362259942</v>
      </c>
    </row>
    <row r="9" spans="1:17" ht="25.5" customHeight="1" x14ac:dyDescent="0.2">
      <c r="A9" s="34" t="s">
        <v>8</v>
      </c>
      <c r="B9" s="3"/>
      <c r="C9" s="4"/>
      <c r="D9" s="35" t="s">
        <v>9</v>
      </c>
      <c r="E9" s="31">
        <f>E10</f>
        <v>6273200</v>
      </c>
      <c r="F9" s="6">
        <f t="shared" si="0"/>
        <v>6273200</v>
      </c>
      <c r="G9" s="6">
        <f t="shared" si="0"/>
        <v>1609800</v>
      </c>
      <c r="H9" s="21">
        <f t="shared" si="0"/>
        <v>1234310</v>
      </c>
      <c r="I9" s="22">
        <f t="shared" ref="I9:I84" si="1">H9/G9*100</f>
        <v>76.674742204000495</v>
      </c>
      <c r="J9" s="25">
        <f t="shared" ref="J9:J84" si="2">H9/F9*100</f>
        <v>19.675922973920805</v>
      </c>
      <c r="K9" s="26">
        <f>K10</f>
        <v>1300</v>
      </c>
      <c r="L9" s="21">
        <f t="shared" si="0"/>
        <v>1300</v>
      </c>
      <c r="M9" s="21">
        <f t="shared" si="0"/>
        <v>0</v>
      </c>
      <c r="N9" s="25">
        <f t="shared" ref="N9:N84" si="3">M9/L9*100</f>
        <v>0</v>
      </c>
      <c r="O9" s="26">
        <f t="shared" ref="O9:O84" si="4">F9+L9</f>
        <v>6274500</v>
      </c>
      <c r="P9" s="5">
        <f t="shared" ref="P9:P84" si="5">H9+M9</f>
        <v>1234310</v>
      </c>
      <c r="Q9" s="54">
        <f t="shared" ref="Q9:Q84" si="6">P9/O9*100</f>
        <v>19.671846362259942</v>
      </c>
    </row>
    <row r="10" spans="1:17" ht="69.75" customHeight="1" x14ac:dyDescent="0.2">
      <c r="A10" s="36" t="s">
        <v>10</v>
      </c>
      <c r="B10" s="7" t="s">
        <v>11</v>
      </c>
      <c r="C10" s="8" t="s">
        <v>12</v>
      </c>
      <c r="D10" s="37" t="s">
        <v>13</v>
      </c>
      <c r="E10" s="31">
        <v>6273200</v>
      </c>
      <c r="F10" s="6">
        <v>6273200</v>
      </c>
      <c r="G10" s="6">
        <v>1609800</v>
      </c>
      <c r="H10" s="21">
        <v>1234310</v>
      </c>
      <c r="I10" s="22">
        <f t="shared" si="1"/>
        <v>76.674742204000495</v>
      </c>
      <c r="J10" s="25">
        <f t="shared" si="2"/>
        <v>19.675922973920805</v>
      </c>
      <c r="K10" s="59">
        <v>1300</v>
      </c>
      <c r="L10" s="21">
        <v>1300</v>
      </c>
      <c r="M10" s="21"/>
      <c r="N10" s="25">
        <f t="shared" si="3"/>
        <v>0</v>
      </c>
      <c r="O10" s="26">
        <f t="shared" si="4"/>
        <v>6274500</v>
      </c>
      <c r="P10" s="5">
        <f t="shared" si="5"/>
        <v>1234310</v>
      </c>
      <c r="Q10" s="54">
        <f t="shared" si="6"/>
        <v>19.671846362259942</v>
      </c>
    </row>
    <row r="11" spans="1:17" ht="32.25" customHeight="1" x14ac:dyDescent="0.2">
      <c r="A11" s="34" t="s">
        <v>14</v>
      </c>
      <c r="B11" s="3"/>
      <c r="C11" s="4"/>
      <c r="D11" s="35" t="s">
        <v>15</v>
      </c>
      <c r="E11" s="5">
        <f>E12+E33+E35</f>
        <v>8755800</v>
      </c>
      <c r="F11" s="6">
        <f>F12+F33+F35</f>
        <v>12871980</v>
      </c>
      <c r="G11" s="6">
        <f>G12+G33+G35</f>
        <v>5141480</v>
      </c>
      <c r="H11" s="21">
        <f>H12+H33+H35</f>
        <v>3788396</v>
      </c>
      <c r="I11" s="22">
        <f t="shared" si="1"/>
        <v>73.682986221866074</v>
      </c>
      <c r="J11" s="25">
        <f t="shared" si="2"/>
        <v>29.431338457642102</v>
      </c>
      <c r="K11" s="21">
        <f>K12+K33+K35</f>
        <v>150000</v>
      </c>
      <c r="L11" s="21">
        <f>L12+L33+L35</f>
        <v>4265000</v>
      </c>
      <c r="M11" s="21">
        <f>M12+M33+M35</f>
        <v>1600000</v>
      </c>
      <c r="N11" s="25">
        <f t="shared" si="3"/>
        <v>37.514654161781948</v>
      </c>
      <c r="O11" s="26">
        <f t="shared" si="4"/>
        <v>17136980</v>
      </c>
      <c r="P11" s="5">
        <f t="shared" si="5"/>
        <v>5388396</v>
      </c>
      <c r="Q11" s="54">
        <f t="shared" si="6"/>
        <v>31.443089739265613</v>
      </c>
    </row>
    <row r="12" spans="1:17" ht="32.25" customHeight="1" x14ac:dyDescent="0.2">
      <c r="A12" s="34" t="s">
        <v>16</v>
      </c>
      <c r="B12" s="7"/>
      <c r="C12" s="9"/>
      <c r="D12" s="35" t="s">
        <v>17</v>
      </c>
      <c r="E12" s="5">
        <f>E13+E16+E20+E21+E22+E23+E25+E29+E30+E32</f>
        <v>2734600</v>
      </c>
      <c r="F12" s="6">
        <f>F13+F16+F20+F21+F22+F23+F25+F29+F30+F32</f>
        <v>6850780</v>
      </c>
      <c r="G12" s="6">
        <f t="shared" ref="G12:H12" si="7">G13+G16+G20+G21+G22+G23+G25+G29+G30+G32</f>
        <v>3599180</v>
      </c>
      <c r="H12" s="6">
        <f t="shared" si="7"/>
        <v>2478490</v>
      </c>
      <c r="I12" s="22">
        <f t="shared" si="1"/>
        <v>68.862629821237064</v>
      </c>
      <c r="J12" s="25">
        <f t="shared" si="2"/>
        <v>36.178216203118481</v>
      </c>
      <c r="K12" s="6">
        <f t="shared" ref="K12" si="8">K13+K16+K20+K21+K22+K23+K25+K29+K30+K32</f>
        <v>0</v>
      </c>
      <c r="L12" s="6">
        <f t="shared" ref="L12" si="9">L13+L16+L20+L21+L22+L23+L25+L29+L30+L32</f>
        <v>4115000</v>
      </c>
      <c r="M12" s="6">
        <f t="shared" ref="M12" si="10">M13+M16+M20+M21+M22+M23+M25+M29+M30+M32</f>
        <v>1600000</v>
      </c>
      <c r="N12" s="25">
        <f t="shared" si="3"/>
        <v>38.882138517618472</v>
      </c>
      <c r="O12" s="26">
        <f t="shared" si="4"/>
        <v>10965780</v>
      </c>
      <c r="P12" s="5">
        <f t="shared" si="5"/>
        <v>4078490</v>
      </c>
      <c r="Q12" s="54">
        <f t="shared" si="6"/>
        <v>37.192885503812775</v>
      </c>
    </row>
    <row r="13" spans="1:17" ht="45.75" customHeight="1" x14ac:dyDescent="0.2">
      <c r="A13" s="36" t="s">
        <v>97</v>
      </c>
      <c r="B13" s="7" t="s">
        <v>98</v>
      </c>
      <c r="C13" s="8" t="s">
        <v>99</v>
      </c>
      <c r="D13" s="37" t="s">
        <v>198</v>
      </c>
      <c r="E13" s="67"/>
      <c r="F13" s="6">
        <f>F15</f>
        <v>2370180</v>
      </c>
      <c r="G13" s="6">
        <f t="shared" ref="G13:H13" si="11">G15</f>
        <v>1170780</v>
      </c>
      <c r="H13" s="6">
        <f t="shared" si="11"/>
        <v>782500</v>
      </c>
      <c r="I13" s="22">
        <f t="shared" si="1"/>
        <v>66.835784690548181</v>
      </c>
      <c r="J13" s="25">
        <f t="shared" si="2"/>
        <v>33.014370216608022</v>
      </c>
      <c r="K13" s="27"/>
      <c r="L13" s="21"/>
      <c r="M13" s="21"/>
      <c r="N13" s="25" t="e">
        <f t="shared" si="3"/>
        <v>#DIV/0!</v>
      </c>
      <c r="O13" s="26"/>
      <c r="P13" s="5"/>
      <c r="Q13" s="54"/>
    </row>
    <row r="14" spans="1:17" ht="19.5" customHeight="1" x14ac:dyDescent="0.2">
      <c r="A14" s="36"/>
      <c r="B14" s="7"/>
      <c r="C14" s="8"/>
      <c r="D14" s="43" t="s">
        <v>60</v>
      </c>
      <c r="E14" s="67"/>
      <c r="F14" s="6"/>
      <c r="G14" s="6"/>
      <c r="H14" s="21"/>
      <c r="I14" s="22" t="e">
        <f t="shared" si="1"/>
        <v>#DIV/0!</v>
      </c>
      <c r="J14" s="25" t="e">
        <f t="shared" si="2"/>
        <v>#DIV/0!</v>
      </c>
      <c r="K14" s="27"/>
      <c r="L14" s="21"/>
      <c r="M14" s="21"/>
      <c r="N14" s="25" t="e">
        <f t="shared" si="3"/>
        <v>#DIV/0!</v>
      </c>
      <c r="O14" s="26"/>
      <c r="P14" s="5"/>
      <c r="Q14" s="54"/>
    </row>
    <row r="15" spans="1:17" ht="24.75" customHeight="1" x14ac:dyDescent="0.2">
      <c r="A15" s="36"/>
      <c r="B15" s="7"/>
      <c r="C15" s="9"/>
      <c r="D15" s="44" t="s">
        <v>82</v>
      </c>
      <c r="E15" s="67"/>
      <c r="F15" s="6">
        <v>2370180</v>
      </c>
      <c r="G15" s="6">
        <v>1170780</v>
      </c>
      <c r="H15" s="21">
        <v>782500</v>
      </c>
      <c r="I15" s="22">
        <f t="shared" si="1"/>
        <v>66.835784690548181</v>
      </c>
      <c r="J15" s="25">
        <f t="shared" si="2"/>
        <v>33.014370216608022</v>
      </c>
      <c r="K15" s="27"/>
      <c r="L15" s="21"/>
      <c r="M15" s="21"/>
      <c r="N15" s="25" t="e">
        <f t="shared" si="3"/>
        <v>#DIV/0!</v>
      </c>
      <c r="O15" s="26"/>
      <c r="P15" s="5"/>
      <c r="Q15" s="54"/>
    </row>
    <row r="16" spans="1:17" ht="32.25" customHeight="1" x14ac:dyDescent="0.2">
      <c r="A16" s="36" t="s">
        <v>100</v>
      </c>
      <c r="B16" s="7" t="s">
        <v>101</v>
      </c>
      <c r="C16" s="8" t="s">
        <v>102</v>
      </c>
      <c r="D16" s="37" t="s">
        <v>103</v>
      </c>
      <c r="E16" s="67"/>
      <c r="F16" s="6">
        <f>SUM(F18:F19)</f>
        <v>481000</v>
      </c>
      <c r="G16" s="6">
        <f t="shared" ref="G16:H16" si="12">SUM(G18:G19)</f>
        <v>481000</v>
      </c>
      <c r="H16" s="6">
        <f t="shared" si="12"/>
        <v>377642</v>
      </c>
      <c r="I16" s="22">
        <f t="shared" si="1"/>
        <v>78.51185031185031</v>
      </c>
      <c r="J16" s="25">
        <f t="shared" si="2"/>
        <v>78.51185031185031</v>
      </c>
      <c r="K16" s="27"/>
      <c r="L16" s="21"/>
      <c r="M16" s="21"/>
      <c r="N16" s="25" t="e">
        <f t="shared" si="3"/>
        <v>#DIV/0!</v>
      </c>
      <c r="O16" s="26"/>
      <c r="P16" s="5"/>
      <c r="Q16" s="54"/>
    </row>
    <row r="17" spans="1:17" ht="21.75" customHeight="1" x14ac:dyDescent="0.2">
      <c r="A17" s="36"/>
      <c r="B17" s="7"/>
      <c r="C17" s="8"/>
      <c r="D17" s="43" t="s">
        <v>60</v>
      </c>
      <c r="E17" s="67"/>
      <c r="F17" s="6"/>
      <c r="G17" s="6"/>
      <c r="H17" s="21"/>
      <c r="I17" s="22" t="e">
        <f t="shared" si="1"/>
        <v>#DIV/0!</v>
      </c>
      <c r="J17" s="25" t="e">
        <f t="shared" si="2"/>
        <v>#DIV/0!</v>
      </c>
      <c r="K17" s="27"/>
      <c r="L17" s="21"/>
      <c r="M17" s="21"/>
      <c r="N17" s="25" t="e">
        <f t="shared" si="3"/>
        <v>#DIV/0!</v>
      </c>
      <c r="O17" s="26"/>
      <c r="P17" s="5"/>
      <c r="Q17" s="54"/>
    </row>
    <row r="18" spans="1:17" ht="75.75" customHeight="1" x14ac:dyDescent="0.2">
      <c r="A18" s="36"/>
      <c r="B18" s="7"/>
      <c r="C18" s="8"/>
      <c r="D18" s="44" t="s">
        <v>215</v>
      </c>
      <c r="E18" s="67"/>
      <c r="F18" s="6">
        <v>281000</v>
      </c>
      <c r="G18" s="6">
        <v>281000</v>
      </c>
      <c r="H18" s="21">
        <v>280402</v>
      </c>
      <c r="I18" s="22">
        <f t="shared" si="1"/>
        <v>99.787188612099641</v>
      </c>
      <c r="J18" s="25">
        <f t="shared" si="2"/>
        <v>99.787188612099641</v>
      </c>
      <c r="K18" s="27"/>
      <c r="L18" s="21"/>
      <c r="M18" s="21"/>
      <c r="N18" s="25" t="e">
        <f t="shared" si="3"/>
        <v>#DIV/0!</v>
      </c>
      <c r="O18" s="26"/>
      <c r="P18" s="5"/>
      <c r="Q18" s="54"/>
    </row>
    <row r="19" spans="1:17" ht="26.25" customHeight="1" x14ac:dyDescent="0.2">
      <c r="A19" s="36"/>
      <c r="B19" s="7"/>
      <c r="C19" s="8"/>
      <c r="D19" s="44" t="s">
        <v>82</v>
      </c>
      <c r="E19" s="67"/>
      <c r="F19" s="6">
        <v>200000</v>
      </c>
      <c r="G19" s="6">
        <v>200000</v>
      </c>
      <c r="H19" s="21">
        <v>97240</v>
      </c>
      <c r="I19" s="22">
        <f t="shared" si="1"/>
        <v>48.620000000000005</v>
      </c>
      <c r="J19" s="25">
        <f t="shared" si="2"/>
        <v>48.620000000000005</v>
      </c>
      <c r="K19" s="27"/>
      <c r="L19" s="21"/>
      <c r="M19" s="21"/>
      <c r="N19" s="25" t="e">
        <f t="shared" si="3"/>
        <v>#DIV/0!</v>
      </c>
      <c r="O19" s="26"/>
      <c r="P19" s="5"/>
      <c r="Q19" s="54"/>
    </row>
    <row r="20" spans="1:17" ht="24" customHeight="1" x14ac:dyDescent="0.2">
      <c r="A20" s="36" t="s">
        <v>104</v>
      </c>
      <c r="B20" s="12">
        <v>2152</v>
      </c>
      <c r="C20" s="15" t="s">
        <v>102</v>
      </c>
      <c r="D20" s="45" t="s">
        <v>105</v>
      </c>
      <c r="E20" s="67"/>
      <c r="F20" s="6">
        <v>595000</v>
      </c>
      <c r="G20" s="6">
        <v>595000</v>
      </c>
      <c r="H20" s="21">
        <v>25967</v>
      </c>
      <c r="I20" s="22">
        <f t="shared" si="1"/>
        <v>4.3642016806722683</v>
      </c>
      <c r="J20" s="25">
        <f t="shared" si="2"/>
        <v>4.3642016806722683</v>
      </c>
      <c r="K20" s="27"/>
      <c r="L20" s="21"/>
      <c r="M20" s="21"/>
      <c r="N20" s="25" t="e">
        <f t="shared" si="3"/>
        <v>#DIV/0!</v>
      </c>
      <c r="O20" s="26"/>
      <c r="P20" s="5"/>
      <c r="Q20" s="54"/>
    </row>
    <row r="21" spans="1:17" ht="38.25" x14ac:dyDescent="0.2">
      <c r="A21" s="36" t="s">
        <v>18</v>
      </c>
      <c r="B21" s="7" t="s">
        <v>19</v>
      </c>
      <c r="C21" s="8" t="s">
        <v>20</v>
      </c>
      <c r="D21" s="37" t="s">
        <v>21</v>
      </c>
      <c r="E21" s="31">
        <v>2734600</v>
      </c>
      <c r="F21" s="6">
        <v>2734600</v>
      </c>
      <c r="G21" s="6">
        <v>682400</v>
      </c>
      <c r="H21" s="21">
        <v>666484</v>
      </c>
      <c r="I21" s="22">
        <f t="shared" si="1"/>
        <v>97.667643610785461</v>
      </c>
      <c r="J21" s="25">
        <f t="shared" si="2"/>
        <v>24.37226651064141</v>
      </c>
      <c r="K21" s="59"/>
      <c r="L21" s="21"/>
      <c r="M21" s="21">
        <v>0</v>
      </c>
      <c r="N21" s="25" t="e">
        <f t="shared" si="3"/>
        <v>#DIV/0!</v>
      </c>
      <c r="O21" s="26">
        <f t="shared" si="4"/>
        <v>2734600</v>
      </c>
      <c r="P21" s="5">
        <f t="shared" si="5"/>
        <v>666484</v>
      </c>
      <c r="Q21" s="54">
        <f t="shared" si="6"/>
        <v>24.37226651064141</v>
      </c>
    </row>
    <row r="22" spans="1:17" ht="29.25" hidden="1" customHeight="1" x14ac:dyDescent="0.2">
      <c r="A22" s="36" t="s">
        <v>22</v>
      </c>
      <c r="B22" s="7">
        <v>7370</v>
      </c>
      <c r="C22" s="10" t="s">
        <v>23</v>
      </c>
      <c r="D22" s="38" t="s">
        <v>24</v>
      </c>
      <c r="E22" s="31"/>
      <c r="F22" s="6">
        <v>0</v>
      </c>
      <c r="G22" s="6">
        <v>0</v>
      </c>
      <c r="H22" s="21">
        <v>0</v>
      </c>
      <c r="I22" s="22"/>
      <c r="J22" s="25"/>
      <c r="K22" s="59"/>
      <c r="L22" s="21"/>
      <c r="M22" s="21"/>
      <c r="N22" s="25" t="e">
        <f>M22/L22*100</f>
        <v>#DIV/0!</v>
      </c>
      <c r="O22" s="26">
        <f t="shared" si="4"/>
        <v>0</v>
      </c>
      <c r="P22" s="5">
        <f t="shared" si="5"/>
        <v>0</v>
      </c>
      <c r="Q22" s="54" t="e">
        <f t="shared" si="6"/>
        <v>#DIV/0!</v>
      </c>
    </row>
    <row r="23" spans="1:17" ht="38.25" x14ac:dyDescent="0.2">
      <c r="A23" s="36" t="s">
        <v>25</v>
      </c>
      <c r="B23" s="7">
        <v>7461</v>
      </c>
      <c r="C23" s="11" t="s">
        <v>26</v>
      </c>
      <c r="D23" s="39" t="s">
        <v>27</v>
      </c>
      <c r="E23" s="31"/>
      <c r="F23" s="6">
        <v>450000</v>
      </c>
      <c r="G23" s="6">
        <v>450000</v>
      </c>
      <c r="H23" s="21">
        <v>449897</v>
      </c>
      <c r="I23" s="22">
        <f t="shared" si="1"/>
        <v>99.977111111111114</v>
      </c>
      <c r="J23" s="25">
        <f t="shared" si="2"/>
        <v>99.977111111111114</v>
      </c>
      <c r="K23" s="59"/>
      <c r="L23" s="21"/>
      <c r="M23" s="21"/>
      <c r="N23" s="25" t="e">
        <f>M23/L23*100</f>
        <v>#DIV/0!</v>
      </c>
      <c r="O23" s="26">
        <f t="shared" si="4"/>
        <v>450000</v>
      </c>
      <c r="P23" s="5">
        <f t="shared" si="5"/>
        <v>449897</v>
      </c>
      <c r="Q23" s="54">
        <f t="shared" si="6"/>
        <v>99.977111111111114</v>
      </c>
    </row>
    <row r="24" spans="1:17" ht="42.75" hidden="1" customHeight="1" x14ac:dyDescent="0.2">
      <c r="A24" s="36" t="s">
        <v>28</v>
      </c>
      <c r="B24" s="7">
        <v>7463</v>
      </c>
      <c r="C24" s="11" t="s">
        <v>26</v>
      </c>
      <c r="D24" s="39" t="s">
        <v>29</v>
      </c>
      <c r="E24" s="31"/>
      <c r="F24" s="6"/>
      <c r="G24" s="6"/>
      <c r="H24" s="21"/>
      <c r="I24" s="22" t="e">
        <f t="shared" si="1"/>
        <v>#DIV/0!</v>
      </c>
      <c r="J24" s="25" t="e">
        <f t="shared" si="2"/>
        <v>#DIV/0!</v>
      </c>
      <c r="K24" s="59"/>
      <c r="L24" s="21"/>
      <c r="M24" s="21"/>
      <c r="N24" s="25" t="e">
        <f t="shared" si="3"/>
        <v>#DIV/0!</v>
      </c>
      <c r="O24" s="26">
        <f t="shared" si="4"/>
        <v>0</v>
      </c>
      <c r="P24" s="5">
        <f t="shared" si="5"/>
        <v>0</v>
      </c>
      <c r="Q24" s="54" t="e">
        <f t="shared" si="6"/>
        <v>#DIV/0!</v>
      </c>
    </row>
    <row r="25" spans="1:17" ht="54.75" customHeight="1" x14ac:dyDescent="0.2">
      <c r="A25" s="7" t="s">
        <v>199</v>
      </c>
      <c r="B25" s="74" t="s">
        <v>200</v>
      </c>
      <c r="C25" s="75" t="s">
        <v>23</v>
      </c>
      <c r="D25" s="72" t="s">
        <v>201</v>
      </c>
      <c r="E25" s="6">
        <f>SUM(E27:E28)</f>
        <v>0</v>
      </c>
      <c r="F25" s="6">
        <f>SUM(F27:F28)</f>
        <v>0</v>
      </c>
      <c r="G25" s="6">
        <f t="shared" ref="G25:H25" si="13">SUM(G27:G28)</f>
        <v>0</v>
      </c>
      <c r="H25" s="6">
        <f t="shared" si="13"/>
        <v>0</v>
      </c>
      <c r="I25" s="22"/>
      <c r="J25" s="25"/>
      <c r="K25" s="6">
        <f t="shared" ref="K25:M25" si="14">SUM(K27:K28)</f>
        <v>0</v>
      </c>
      <c r="L25" s="6">
        <f t="shared" si="14"/>
        <v>4000000</v>
      </c>
      <c r="M25" s="6">
        <f t="shared" si="14"/>
        <v>1500000</v>
      </c>
      <c r="N25" s="25">
        <f t="shared" si="3"/>
        <v>37.5</v>
      </c>
      <c r="O25" s="26">
        <f t="shared" si="4"/>
        <v>4000000</v>
      </c>
      <c r="P25" s="5">
        <f t="shared" si="5"/>
        <v>1500000</v>
      </c>
      <c r="Q25" s="54">
        <f t="shared" si="6"/>
        <v>37.5</v>
      </c>
    </row>
    <row r="26" spans="1:17" ht="18" customHeight="1" x14ac:dyDescent="0.2">
      <c r="A26" s="7"/>
      <c r="B26" s="74"/>
      <c r="C26" s="75"/>
      <c r="D26" s="43" t="s">
        <v>60</v>
      </c>
      <c r="E26" s="31"/>
      <c r="F26" s="6"/>
      <c r="G26" s="6"/>
      <c r="H26" s="21"/>
      <c r="I26" s="22"/>
      <c r="J26" s="25"/>
      <c r="K26" s="59"/>
      <c r="L26" s="21"/>
      <c r="M26" s="21"/>
      <c r="N26" s="25"/>
      <c r="O26" s="26">
        <f t="shared" si="4"/>
        <v>0</v>
      </c>
      <c r="P26" s="5">
        <f t="shared" si="5"/>
        <v>0</v>
      </c>
      <c r="Q26" s="54" t="e">
        <f t="shared" si="6"/>
        <v>#DIV/0!</v>
      </c>
    </row>
    <row r="27" spans="1:17" ht="29.25" customHeight="1" x14ac:dyDescent="0.2">
      <c r="A27" s="7"/>
      <c r="B27" s="74"/>
      <c r="C27" s="75"/>
      <c r="D27" s="76" t="s">
        <v>216</v>
      </c>
      <c r="E27" s="31"/>
      <c r="F27" s="6"/>
      <c r="G27" s="6"/>
      <c r="H27" s="21"/>
      <c r="I27" s="22"/>
      <c r="J27" s="25"/>
      <c r="K27" s="59"/>
      <c r="L27" s="21">
        <v>3750000</v>
      </c>
      <c r="M27" s="21">
        <v>1500000</v>
      </c>
      <c r="N27" s="25">
        <f t="shared" si="3"/>
        <v>40</v>
      </c>
      <c r="O27" s="26">
        <f t="shared" si="4"/>
        <v>3750000</v>
      </c>
      <c r="P27" s="5">
        <f t="shared" si="5"/>
        <v>1500000</v>
      </c>
      <c r="Q27" s="54">
        <f t="shared" si="6"/>
        <v>40</v>
      </c>
    </row>
    <row r="28" spans="1:17" ht="22.5" customHeight="1" x14ac:dyDescent="0.2">
      <c r="A28" s="36"/>
      <c r="B28" s="7"/>
      <c r="C28" s="8"/>
      <c r="D28" s="44" t="s">
        <v>217</v>
      </c>
      <c r="E28" s="31"/>
      <c r="F28" s="6"/>
      <c r="G28" s="6"/>
      <c r="H28" s="21"/>
      <c r="I28" s="22"/>
      <c r="J28" s="25"/>
      <c r="K28" s="59"/>
      <c r="L28" s="21">
        <v>250000</v>
      </c>
      <c r="M28" s="21"/>
      <c r="N28" s="25">
        <f t="shared" si="3"/>
        <v>0</v>
      </c>
      <c r="O28" s="26">
        <f t="shared" ref="O28" si="15">F28+L28</f>
        <v>250000</v>
      </c>
      <c r="P28" s="5">
        <f t="shared" ref="P28" si="16">H28+M28</f>
        <v>0</v>
      </c>
      <c r="Q28" s="54">
        <f t="shared" ref="Q28" si="17">P28/O28*100</f>
        <v>0</v>
      </c>
    </row>
    <row r="29" spans="1:17" ht="21.75" hidden="1" customHeight="1" x14ac:dyDescent="0.2">
      <c r="A29" s="36" t="s">
        <v>30</v>
      </c>
      <c r="B29" s="14">
        <v>8230</v>
      </c>
      <c r="C29" s="15" t="s">
        <v>31</v>
      </c>
      <c r="D29" s="40" t="s">
        <v>32</v>
      </c>
      <c r="E29" s="31"/>
      <c r="F29" s="6"/>
      <c r="G29" s="6"/>
      <c r="H29" s="21"/>
      <c r="I29" s="22" t="e">
        <f t="shared" si="1"/>
        <v>#DIV/0!</v>
      </c>
      <c r="J29" s="25" t="e">
        <f t="shared" si="2"/>
        <v>#DIV/0!</v>
      </c>
      <c r="K29" s="59"/>
      <c r="L29" s="21"/>
      <c r="M29" s="21"/>
      <c r="N29" s="25" t="e">
        <f t="shared" si="3"/>
        <v>#DIV/0!</v>
      </c>
      <c r="O29" s="26">
        <f t="shared" si="4"/>
        <v>0</v>
      </c>
      <c r="P29" s="5">
        <f t="shared" si="5"/>
        <v>0</v>
      </c>
      <c r="Q29" s="54" t="e">
        <f t="shared" si="6"/>
        <v>#DIV/0!</v>
      </c>
    </row>
    <row r="30" spans="1:17" ht="32.25" customHeight="1" x14ac:dyDescent="0.2">
      <c r="A30" s="36" t="s">
        <v>218</v>
      </c>
      <c r="B30" s="7">
        <v>8311</v>
      </c>
      <c r="C30" s="8" t="s">
        <v>163</v>
      </c>
      <c r="D30" s="39" t="s">
        <v>164</v>
      </c>
      <c r="E30" s="31"/>
      <c r="F30" s="6"/>
      <c r="G30" s="6"/>
      <c r="H30" s="21"/>
      <c r="I30" s="22"/>
      <c r="J30" s="25"/>
      <c r="K30" s="59"/>
      <c r="L30" s="21">
        <v>15000</v>
      </c>
      <c r="M30" s="21"/>
      <c r="N30" s="25">
        <f t="shared" si="3"/>
        <v>0</v>
      </c>
      <c r="O30" s="26">
        <f t="shared" si="4"/>
        <v>15000</v>
      </c>
      <c r="P30" s="5">
        <f t="shared" si="5"/>
        <v>0</v>
      </c>
      <c r="Q30" s="54">
        <f t="shared" si="6"/>
        <v>0</v>
      </c>
    </row>
    <row r="31" spans="1:17" ht="18" hidden="1" customHeight="1" x14ac:dyDescent="0.2">
      <c r="A31" s="36" t="s">
        <v>33</v>
      </c>
      <c r="B31" s="14">
        <v>8420</v>
      </c>
      <c r="C31" s="15" t="s">
        <v>34</v>
      </c>
      <c r="D31" s="40" t="s">
        <v>35</v>
      </c>
      <c r="E31" s="31"/>
      <c r="F31" s="6"/>
      <c r="G31" s="6"/>
      <c r="H31" s="21"/>
      <c r="I31" s="22" t="e">
        <f t="shared" si="1"/>
        <v>#DIV/0!</v>
      </c>
      <c r="J31" s="25" t="e">
        <f t="shared" si="2"/>
        <v>#DIV/0!</v>
      </c>
      <c r="K31" s="59"/>
      <c r="L31" s="21"/>
      <c r="M31" s="21"/>
      <c r="N31" s="25"/>
      <c r="O31" s="26">
        <f t="shared" si="4"/>
        <v>0</v>
      </c>
      <c r="P31" s="5">
        <f t="shared" si="5"/>
        <v>0</v>
      </c>
      <c r="Q31" s="54" t="e">
        <f t="shared" si="6"/>
        <v>#DIV/0!</v>
      </c>
    </row>
    <row r="32" spans="1:17" ht="43.5" customHeight="1" x14ac:dyDescent="0.2">
      <c r="A32" s="36" t="s">
        <v>36</v>
      </c>
      <c r="B32" s="13" t="s">
        <v>37</v>
      </c>
      <c r="C32" s="15" t="s">
        <v>38</v>
      </c>
      <c r="D32" s="41" t="s">
        <v>39</v>
      </c>
      <c r="E32" s="31"/>
      <c r="F32" s="6">
        <v>220000</v>
      </c>
      <c r="G32" s="6">
        <v>220000</v>
      </c>
      <c r="H32" s="21">
        <v>176000</v>
      </c>
      <c r="I32" s="22">
        <f t="shared" si="1"/>
        <v>80</v>
      </c>
      <c r="J32" s="25">
        <f t="shared" si="2"/>
        <v>80</v>
      </c>
      <c r="K32" s="59"/>
      <c r="L32" s="21">
        <v>100000</v>
      </c>
      <c r="M32" s="21">
        <v>100000</v>
      </c>
      <c r="N32" s="25">
        <f t="shared" si="3"/>
        <v>100</v>
      </c>
      <c r="O32" s="26">
        <f t="shared" si="4"/>
        <v>320000</v>
      </c>
      <c r="P32" s="5">
        <f t="shared" si="5"/>
        <v>276000</v>
      </c>
      <c r="Q32" s="54">
        <f t="shared" si="6"/>
        <v>86.25</v>
      </c>
    </row>
    <row r="33" spans="1:17" ht="54.75" customHeight="1" x14ac:dyDescent="0.2">
      <c r="A33" s="34" t="s">
        <v>40</v>
      </c>
      <c r="B33" s="7"/>
      <c r="C33" s="9"/>
      <c r="D33" s="35" t="s">
        <v>41</v>
      </c>
      <c r="E33" s="31">
        <f>E34</f>
        <v>4667500</v>
      </c>
      <c r="F33" s="6">
        <f>F34</f>
        <v>4667500</v>
      </c>
      <c r="G33" s="6">
        <f t="shared" ref="G33:M33" si="18">G34</f>
        <v>1218600</v>
      </c>
      <c r="H33" s="21">
        <f t="shared" si="18"/>
        <v>1034008</v>
      </c>
      <c r="I33" s="22">
        <f t="shared" si="1"/>
        <v>84.852125389791567</v>
      </c>
      <c r="J33" s="25">
        <f t="shared" si="2"/>
        <v>22.153358328869846</v>
      </c>
      <c r="K33" s="59">
        <f>K34</f>
        <v>150000</v>
      </c>
      <c r="L33" s="21">
        <f t="shared" si="18"/>
        <v>150000</v>
      </c>
      <c r="M33" s="21">
        <f t="shared" si="18"/>
        <v>0</v>
      </c>
      <c r="N33" s="25">
        <f t="shared" si="3"/>
        <v>0</v>
      </c>
      <c r="O33" s="26">
        <f t="shared" si="4"/>
        <v>4817500</v>
      </c>
      <c r="P33" s="5">
        <f t="shared" si="5"/>
        <v>1034008</v>
      </c>
      <c r="Q33" s="54">
        <f t="shared" si="6"/>
        <v>21.46358069538142</v>
      </c>
    </row>
    <row r="34" spans="1:17" ht="57.75" customHeight="1" x14ac:dyDescent="0.2">
      <c r="A34" s="36" t="s">
        <v>42</v>
      </c>
      <c r="B34" s="7" t="s">
        <v>43</v>
      </c>
      <c r="C34" s="8" t="s">
        <v>44</v>
      </c>
      <c r="D34" s="37" t="s">
        <v>45</v>
      </c>
      <c r="E34" s="31">
        <v>4667500</v>
      </c>
      <c r="F34" s="6">
        <v>4667500</v>
      </c>
      <c r="G34" s="6">
        <v>1218600</v>
      </c>
      <c r="H34" s="21">
        <v>1034008</v>
      </c>
      <c r="I34" s="22">
        <f t="shared" si="1"/>
        <v>84.852125389791567</v>
      </c>
      <c r="J34" s="25">
        <f t="shared" si="2"/>
        <v>22.153358328869846</v>
      </c>
      <c r="K34" s="59">
        <v>150000</v>
      </c>
      <c r="L34" s="21">
        <v>150000</v>
      </c>
      <c r="M34" s="21"/>
      <c r="N34" s="25">
        <f t="shared" si="3"/>
        <v>0</v>
      </c>
      <c r="O34" s="26">
        <f t="shared" si="4"/>
        <v>4817500</v>
      </c>
      <c r="P34" s="5">
        <f t="shared" si="5"/>
        <v>1034008</v>
      </c>
      <c r="Q34" s="54">
        <f t="shared" si="6"/>
        <v>21.46358069538142</v>
      </c>
    </row>
    <row r="35" spans="1:17" ht="41.25" customHeight="1" x14ac:dyDescent="0.2">
      <c r="A35" s="34" t="s">
        <v>46</v>
      </c>
      <c r="B35" s="7"/>
      <c r="C35" s="9"/>
      <c r="D35" s="42" t="s">
        <v>47</v>
      </c>
      <c r="E35" s="31">
        <f>E36</f>
        <v>1353700</v>
      </c>
      <c r="F35" s="6">
        <f t="shared" ref="F35:M35" si="19">F36</f>
        <v>1353700</v>
      </c>
      <c r="G35" s="6">
        <f t="shared" si="19"/>
        <v>323700</v>
      </c>
      <c r="H35" s="21">
        <f t="shared" si="19"/>
        <v>275898</v>
      </c>
      <c r="I35" s="22">
        <f t="shared" si="1"/>
        <v>85.23262279888786</v>
      </c>
      <c r="J35" s="25">
        <f t="shared" si="2"/>
        <v>20.381029770259289</v>
      </c>
      <c r="K35" s="59">
        <f>K36</f>
        <v>0</v>
      </c>
      <c r="L35" s="21">
        <f t="shared" si="19"/>
        <v>0</v>
      </c>
      <c r="M35" s="21">
        <f t="shared" si="19"/>
        <v>0</v>
      </c>
      <c r="N35" s="25"/>
      <c r="O35" s="26">
        <f t="shared" si="4"/>
        <v>1353700</v>
      </c>
      <c r="P35" s="5">
        <f t="shared" si="5"/>
        <v>275898</v>
      </c>
      <c r="Q35" s="54">
        <f t="shared" si="6"/>
        <v>20.381029770259289</v>
      </c>
    </row>
    <row r="36" spans="1:17" ht="30.75" customHeight="1" x14ac:dyDescent="0.2">
      <c r="A36" s="36" t="s">
        <v>48</v>
      </c>
      <c r="B36" s="7" t="s">
        <v>49</v>
      </c>
      <c r="C36" s="8" t="s">
        <v>50</v>
      </c>
      <c r="D36" s="37" t="s">
        <v>51</v>
      </c>
      <c r="E36" s="31">
        <v>1353700</v>
      </c>
      <c r="F36" s="6">
        <v>1353700</v>
      </c>
      <c r="G36" s="6">
        <v>323700</v>
      </c>
      <c r="H36" s="21">
        <v>275898</v>
      </c>
      <c r="I36" s="22">
        <f t="shared" si="1"/>
        <v>85.23262279888786</v>
      </c>
      <c r="J36" s="25">
        <f t="shared" si="2"/>
        <v>20.381029770259289</v>
      </c>
      <c r="K36" s="59"/>
      <c r="L36" s="21"/>
      <c r="M36" s="21">
        <v>0</v>
      </c>
      <c r="N36" s="25"/>
      <c r="O36" s="26">
        <f t="shared" si="4"/>
        <v>1353700</v>
      </c>
      <c r="P36" s="5">
        <f t="shared" si="5"/>
        <v>275898</v>
      </c>
      <c r="Q36" s="54">
        <f t="shared" si="6"/>
        <v>20.381029770259289</v>
      </c>
    </row>
    <row r="37" spans="1:17" ht="30" customHeight="1" x14ac:dyDescent="0.2">
      <c r="A37" s="34" t="s">
        <v>52</v>
      </c>
      <c r="B37" s="3"/>
      <c r="C37" s="4"/>
      <c r="D37" s="35" t="s">
        <v>53</v>
      </c>
      <c r="E37" s="5">
        <f t="shared" ref="E37:M37" si="20">E38</f>
        <v>415536500</v>
      </c>
      <c r="F37" s="6">
        <f t="shared" si="20"/>
        <v>418304658</v>
      </c>
      <c r="G37" s="6">
        <f t="shared" si="20"/>
        <v>100760000</v>
      </c>
      <c r="H37" s="21">
        <f t="shared" si="20"/>
        <v>91434451</v>
      </c>
      <c r="I37" s="22">
        <f t="shared" si="1"/>
        <v>90.744790591504568</v>
      </c>
      <c r="J37" s="25">
        <f t="shared" si="2"/>
        <v>21.858339191623347</v>
      </c>
      <c r="K37" s="21">
        <f t="shared" si="20"/>
        <v>17096600</v>
      </c>
      <c r="L37" s="21">
        <f t="shared" si="20"/>
        <v>45917700</v>
      </c>
      <c r="M37" s="21">
        <f t="shared" si="20"/>
        <v>2066753</v>
      </c>
      <c r="N37" s="25">
        <f t="shared" si="3"/>
        <v>4.5009941700041596</v>
      </c>
      <c r="O37" s="26">
        <f t="shared" si="4"/>
        <v>464222358</v>
      </c>
      <c r="P37" s="5">
        <f t="shared" si="5"/>
        <v>93501204</v>
      </c>
      <c r="Q37" s="54">
        <f t="shared" si="6"/>
        <v>20.141469360249985</v>
      </c>
    </row>
    <row r="38" spans="1:17" ht="33" customHeight="1" x14ac:dyDescent="0.2">
      <c r="A38" s="34" t="s">
        <v>54</v>
      </c>
      <c r="B38" s="3"/>
      <c r="C38" s="4"/>
      <c r="D38" s="35" t="s">
        <v>55</v>
      </c>
      <c r="E38" s="21">
        <f>E39+E44+E55+E56+E58+E59+E66+E67+E68+E60</f>
        <v>415536500</v>
      </c>
      <c r="F38" s="21">
        <f>F39+F44+F55+F56+F58+F59+F66+F67+F68+F60</f>
        <v>418304658</v>
      </c>
      <c r="G38" s="21">
        <f>G39+G44+G55+G56+G58+G59+G66+G67+G68+G60</f>
        <v>100760000</v>
      </c>
      <c r="H38" s="21">
        <f t="shared" ref="H38" si="21">H39+H44+H55+H56+H58+H59+H66+H67+H68+H60</f>
        <v>91434451</v>
      </c>
      <c r="I38" s="22">
        <f t="shared" si="1"/>
        <v>90.744790591504568</v>
      </c>
      <c r="J38" s="25">
        <f t="shared" si="2"/>
        <v>21.858339191623347</v>
      </c>
      <c r="K38" s="21">
        <f t="shared" ref="K38" si="22">K39+K44+K55+K56+K58+K59+K66+K67+K68+K60</f>
        <v>17096600</v>
      </c>
      <c r="L38" s="21">
        <f t="shared" ref="L38" si="23">L39+L44+L55+L56+L58+L59+L66+L67+L68+L60</f>
        <v>45917700</v>
      </c>
      <c r="M38" s="21">
        <f t="shared" ref="M38" si="24">M39+M44+M55+M56+M58+M59+M66+M67+M68+M60</f>
        <v>2066753</v>
      </c>
      <c r="N38" s="25">
        <f t="shared" si="3"/>
        <v>4.5009941700041596</v>
      </c>
      <c r="O38" s="26">
        <f t="shared" si="4"/>
        <v>464222358</v>
      </c>
      <c r="P38" s="5">
        <f t="shared" si="5"/>
        <v>93501204</v>
      </c>
      <c r="Q38" s="54">
        <f t="shared" si="6"/>
        <v>20.141469360249985</v>
      </c>
    </row>
    <row r="39" spans="1:17" ht="21.75" customHeight="1" x14ac:dyDescent="0.2">
      <c r="A39" s="36" t="s">
        <v>56</v>
      </c>
      <c r="B39" s="7" t="s">
        <v>57</v>
      </c>
      <c r="C39" s="8" t="s">
        <v>58</v>
      </c>
      <c r="D39" s="37" t="s">
        <v>59</v>
      </c>
      <c r="E39" s="21">
        <f t="shared" ref="E39" si="25">SUM(E41:E43)</f>
        <v>90073100</v>
      </c>
      <c r="F39" s="21">
        <f>SUM(F41:F43)</f>
        <v>90273100</v>
      </c>
      <c r="G39" s="21">
        <f>SUM(G41:G43)</f>
        <v>24710400</v>
      </c>
      <c r="H39" s="21">
        <f>SUM(H41:H43)</f>
        <v>20643090</v>
      </c>
      <c r="I39" s="22">
        <f>H39/G39*100</f>
        <v>83.540088383838381</v>
      </c>
      <c r="J39" s="25">
        <f>H39/F39*100</f>
        <v>22.86737688192828</v>
      </c>
      <c r="K39" s="21">
        <f>SUM(K41:K43)</f>
        <v>8769300</v>
      </c>
      <c r="L39" s="21">
        <f>SUM(L41:L43)</f>
        <v>12088300</v>
      </c>
      <c r="M39" s="21">
        <f>SUM(M41:M43)</f>
        <v>608325</v>
      </c>
      <c r="N39" s="25">
        <f t="shared" si="3"/>
        <v>5.0323453256454593</v>
      </c>
      <c r="O39" s="26">
        <f>F39+L39</f>
        <v>102361400</v>
      </c>
      <c r="P39" s="5">
        <f t="shared" si="5"/>
        <v>21251415</v>
      </c>
      <c r="Q39" s="54">
        <f t="shared" si="6"/>
        <v>20.761160945434508</v>
      </c>
    </row>
    <row r="40" spans="1:17" ht="21.75" customHeight="1" x14ac:dyDescent="0.2">
      <c r="A40" s="36"/>
      <c r="B40" s="7"/>
      <c r="C40" s="8"/>
      <c r="D40" s="43" t="s">
        <v>60</v>
      </c>
      <c r="E40" s="31"/>
      <c r="F40" s="6"/>
      <c r="G40" s="6"/>
      <c r="H40" s="21"/>
      <c r="I40" s="22"/>
      <c r="J40" s="25"/>
      <c r="K40" s="59"/>
      <c r="L40" s="21"/>
      <c r="M40" s="21"/>
      <c r="N40" s="25"/>
      <c r="O40" s="26">
        <f t="shared" si="4"/>
        <v>0</v>
      </c>
      <c r="P40" s="5">
        <f t="shared" si="5"/>
        <v>0</v>
      </c>
      <c r="Q40" s="54"/>
    </row>
    <row r="41" spans="1:17" ht="33.75" customHeight="1" x14ac:dyDescent="0.2">
      <c r="A41" s="36"/>
      <c r="B41" s="7"/>
      <c r="C41" s="8"/>
      <c r="D41" s="80" t="s">
        <v>66</v>
      </c>
      <c r="E41" s="81">
        <v>81900</v>
      </c>
      <c r="F41" s="82">
        <v>81900</v>
      </c>
      <c r="G41" s="6">
        <v>22400</v>
      </c>
      <c r="H41" s="21"/>
      <c r="I41" s="22">
        <f t="shared" ref="I41:I42" si="26">H41/G41*100</f>
        <v>0</v>
      </c>
      <c r="J41" s="25">
        <f t="shared" ref="J41:J42" si="27">H41/F41*100</f>
        <v>0</v>
      </c>
      <c r="K41" s="59">
        <v>42000</v>
      </c>
      <c r="L41" s="21">
        <v>42000</v>
      </c>
      <c r="M41" s="21"/>
      <c r="N41" s="25">
        <f t="shared" si="3"/>
        <v>0</v>
      </c>
      <c r="O41" s="26">
        <f t="shared" si="4"/>
        <v>123900</v>
      </c>
      <c r="P41" s="5">
        <f t="shared" si="5"/>
        <v>0</v>
      </c>
      <c r="Q41" s="54">
        <f t="shared" si="6"/>
        <v>0</v>
      </c>
    </row>
    <row r="42" spans="1:17" ht="21.75" customHeight="1" x14ac:dyDescent="0.2">
      <c r="A42" s="36"/>
      <c r="B42" s="7"/>
      <c r="C42" s="8"/>
      <c r="D42" s="80" t="s">
        <v>61</v>
      </c>
      <c r="E42" s="81">
        <v>89991200</v>
      </c>
      <c r="F42" s="82">
        <v>90191200</v>
      </c>
      <c r="G42" s="6">
        <v>24688000</v>
      </c>
      <c r="H42" s="21">
        <v>20643090</v>
      </c>
      <c r="I42" s="22">
        <f t="shared" si="26"/>
        <v>83.61588626053144</v>
      </c>
      <c r="J42" s="25">
        <f t="shared" si="27"/>
        <v>22.888142080380348</v>
      </c>
      <c r="K42" s="59">
        <v>8727300</v>
      </c>
      <c r="L42" s="21">
        <v>12046300</v>
      </c>
      <c r="M42" s="21">
        <v>608325</v>
      </c>
      <c r="N42" s="25">
        <f t="shared" si="3"/>
        <v>5.0498908378506266</v>
      </c>
      <c r="O42" s="26">
        <f t="shared" ref="O42" si="28">F42+L42</f>
        <v>102237500</v>
      </c>
      <c r="P42" s="5">
        <f t="shared" ref="P42" si="29">H42+M42</f>
        <v>21251415</v>
      </c>
      <c r="Q42" s="54">
        <f t="shared" ref="Q42" si="30">P42/O42*100</f>
        <v>20.786321066145007</v>
      </c>
    </row>
    <row r="43" spans="1:17" ht="21.75" hidden="1" customHeight="1" x14ac:dyDescent="0.2">
      <c r="A43" s="36"/>
      <c r="B43" s="7"/>
      <c r="C43" s="8"/>
      <c r="D43" s="44" t="s">
        <v>62</v>
      </c>
      <c r="E43" s="31"/>
      <c r="F43" s="6"/>
      <c r="G43" s="6"/>
      <c r="H43" s="21"/>
      <c r="I43" s="22" t="e">
        <f t="shared" si="1"/>
        <v>#DIV/0!</v>
      </c>
      <c r="J43" s="25" t="e">
        <f t="shared" si="2"/>
        <v>#DIV/0!</v>
      </c>
      <c r="K43" s="59"/>
      <c r="L43" s="21"/>
      <c r="M43" s="21"/>
      <c r="N43" s="25"/>
      <c r="O43" s="26">
        <f t="shared" si="4"/>
        <v>0</v>
      </c>
      <c r="P43" s="5">
        <f t="shared" si="5"/>
        <v>0</v>
      </c>
      <c r="Q43" s="54" t="e">
        <f t="shared" si="6"/>
        <v>#DIV/0!</v>
      </c>
    </row>
    <row r="44" spans="1:17" ht="61.5" customHeight="1" x14ac:dyDescent="0.2">
      <c r="A44" s="36" t="s">
        <v>63</v>
      </c>
      <c r="B44" s="7" t="s">
        <v>44</v>
      </c>
      <c r="C44" s="8" t="s">
        <v>64</v>
      </c>
      <c r="D44" s="83" t="s">
        <v>220</v>
      </c>
      <c r="E44" s="5">
        <f>SUM(E46:E54)</f>
        <v>310690100</v>
      </c>
      <c r="F44" s="6">
        <f>SUM(F46:F54)</f>
        <v>313583258</v>
      </c>
      <c r="G44" s="6">
        <f>SUM(G46:G54)</f>
        <v>72553400</v>
      </c>
      <c r="H44" s="6">
        <f>SUM(H46:H54)</f>
        <v>67835877</v>
      </c>
      <c r="I44" s="22">
        <f t="shared" si="1"/>
        <v>93.497860885912999</v>
      </c>
      <c r="J44" s="25">
        <f t="shared" si="2"/>
        <v>21.632493211739</v>
      </c>
      <c r="K44" s="21">
        <f>SUM(K46:K54)</f>
        <v>7985300</v>
      </c>
      <c r="L44" s="21">
        <f>SUM(L46:L54)</f>
        <v>33487400</v>
      </c>
      <c r="M44" s="21">
        <f>SUM(M46:M54)</f>
        <v>1408411</v>
      </c>
      <c r="N44" s="25">
        <f t="shared" si="3"/>
        <v>4.2057938209595251</v>
      </c>
      <c r="O44" s="26">
        <f t="shared" si="4"/>
        <v>347070658</v>
      </c>
      <c r="P44" s="5">
        <f t="shared" si="5"/>
        <v>69244288</v>
      </c>
      <c r="Q44" s="54">
        <f t="shared" si="6"/>
        <v>19.951063682254581</v>
      </c>
    </row>
    <row r="45" spans="1:17" ht="18" customHeight="1" x14ac:dyDescent="0.2">
      <c r="A45" s="36"/>
      <c r="B45" s="7"/>
      <c r="C45" s="8"/>
      <c r="D45" s="43" t="s">
        <v>60</v>
      </c>
      <c r="E45" s="31">
        <f t="shared" ref="E45" si="31">F45+J45</f>
        <v>0</v>
      </c>
      <c r="F45" s="6"/>
      <c r="G45" s="6"/>
      <c r="H45" s="21"/>
      <c r="I45" s="22"/>
      <c r="J45" s="25"/>
      <c r="K45" s="59"/>
      <c r="L45" s="21"/>
      <c r="M45" s="21"/>
      <c r="N45" s="25"/>
      <c r="O45" s="26">
        <f t="shared" si="4"/>
        <v>0</v>
      </c>
      <c r="P45" s="5">
        <f t="shared" si="5"/>
        <v>0</v>
      </c>
      <c r="Q45" s="54"/>
    </row>
    <row r="46" spans="1:17" ht="18" customHeight="1" x14ac:dyDescent="0.2">
      <c r="A46" s="36"/>
      <c r="B46" s="7"/>
      <c r="C46" s="8"/>
      <c r="D46" s="80" t="s">
        <v>65</v>
      </c>
      <c r="E46" s="82">
        <v>240657200</v>
      </c>
      <c r="F46" s="6">
        <v>243588100</v>
      </c>
      <c r="G46" s="6">
        <v>53249100</v>
      </c>
      <c r="H46" s="21">
        <v>52380821</v>
      </c>
      <c r="I46" s="22">
        <f t="shared" si="1"/>
        <v>98.369401548570778</v>
      </c>
      <c r="J46" s="25">
        <f t="shared" si="2"/>
        <v>21.503850557560078</v>
      </c>
      <c r="K46" s="59"/>
      <c r="L46" s="21"/>
      <c r="M46" s="21"/>
      <c r="N46" s="25"/>
      <c r="O46" s="26">
        <f t="shared" si="4"/>
        <v>243588100</v>
      </c>
      <c r="P46" s="5">
        <f t="shared" si="5"/>
        <v>52380821</v>
      </c>
      <c r="Q46" s="54">
        <f t="shared" si="6"/>
        <v>21.503850557560078</v>
      </c>
    </row>
    <row r="47" spans="1:17" ht="36.75" customHeight="1" x14ac:dyDescent="0.2">
      <c r="A47" s="36"/>
      <c r="B47" s="7"/>
      <c r="C47" s="8"/>
      <c r="D47" s="80" t="s">
        <v>66</v>
      </c>
      <c r="E47" s="84">
        <v>539000</v>
      </c>
      <c r="F47" s="6">
        <v>539000</v>
      </c>
      <c r="G47" s="6">
        <v>146800</v>
      </c>
      <c r="H47" s="21">
        <v>41200</v>
      </c>
      <c r="I47" s="22">
        <f t="shared" si="1"/>
        <v>28.065395095367844</v>
      </c>
      <c r="J47" s="25">
        <f t="shared" si="2"/>
        <v>7.6437847866419304</v>
      </c>
      <c r="K47" s="59">
        <v>281300</v>
      </c>
      <c r="L47" s="21">
        <v>281300</v>
      </c>
      <c r="M47" s="21"/>
      <c r="N47" s="25">
        <f t="shared" si="3"/>
        <v>0</v>
      </c>
      <c r="O47" s="26">
        <f t="shared" si="4"/>
        <v>820300</v>
      </c>
      <c r="P47" s="5">
        <f t="shared" si="5"/>
        <v>41200</v>
      </c>
      <c r="Q47" s="54">
        <f t="shared" si="6"/>
        <v>5.0225527246129467</v>
      </c>
    </row>
    <row r="48" spans="1:17" ht="34.5" customHeight="1" x14ac:dyDescent="0.2">
      <c r="A48" s="36"/>
      <c r="B48" s="7"/>
      <c r="C48" s="8"/>
      <c r="D48" s="80" t="s">
        <v>219</v>
      </c>
      <c r="E48" s="31"/>
      <c r="F48" s="6"/>
      <c r="G48" s="6"/>
      <c r="H48" s="21"/>
      <c r="I48" s="22"/>
      <c r="J48" s="25"/>
      <c r="K48" s="60"/>
      <c r="L48" s="82">
        <v>24918000</v>
      </c>
      <c r="M48" s="21">
        <v>540644</v>
      </c>
      <c r="N48" s="25">
        <f t="shared" si="3"/>
        <v>2.1696925917007786</v>
      </c>
      <c r="O48" s="26">
        <f t="shared" si="4"/>
        <v>24918000</v>
      </c>
      <c r="P48" s="5"/>
      <c r="Q48" s="54"/>
    </row>
    <row r="49" spans="1:17" ht="26.25" customHeight="1" x14ac:dyDescent="0.2">
      <c r="A49" s="36"/>
      <c r="B49" s="7"/>
      <c r="C49" s="8"/>
      <c r="D49" s="80" t="s">
        <v>61</v>
      </c>
      <c r="E49" s="82">
        <v>69493900</v>
      </c>
      <c r="F49" s="82">
        <v>69456158</v>
      </c>
      <c r="G49" s="6">
        <v>19157500</v>
      </c>
      <c r="H49" s="21">
        <v>15413856</v>
      </c>
      <c r="I49" s="22">
        <f t="shared" ref="I49" si="32">H49/G49*100</f>
        <v>80.458598460133103</v>
      </c>
      <c r="J49" s="25">
        <f t="shared" ref="J49" si="33">H49/F49*100</f>
        <v>22.192209364646974</v>
      </c>
      <c r="K49" s="21">
        <v>7704000</v>
      </c>
      <c r="L49" s="21">
        <v>8288100</v>
      </c>
      <c r="M49" s="21">
        <v>867767</v>
      </c>
      <c r="N49" s="25">
        <f t="shared" si="3"/>
        <v>10.47003535189006</v>
      </c>
      <c r="O49" s="26">
        <f t="shared" si="4"/>
        <v>77744258</v>
      </c>
      <c r="P49" s="5">
        <f t="shared" si="5"/>
        <v>16281623</v>
      </c>
      <c r="Q49" s="54">
        <f t="shared" si="6"/>
        <v>20.94254086263194</v>
      </c>
    </row>
    <row r="50" spans="1:17" ht="36.75" hidden="1" customHeight="1" x14ac:dyDescent="0.2">
      <c r="A50" s="36"/>
      <c r="B50" s="7"/>
      <c r="C50" s="8"/>
      <c r="D50" s="80"/>
      <c r="E50" s="31"/>
      <c r="F50" s="6"/>
      <c r="G50" s="6"/>
      <c r="H50" s="21"/>
      <c r="I50" s="22"/>
      <c r="J50" s="25"/>
      <c r="K50" s="60"/>
      <c r="L50" s="21"/>
      <c r="M50" s="21"/>
      <c r="N50" s="25" t="e">
        <f t="shared" si="3"/>
        <v>#DIV/0!</v>
      </c>
      <c r="O50" s="26">
        <f t="shared" ref="O50" si="34">F50+L50</f>
        <v>0</v>
      </c>
      <c r="P50" s="5">
        <f t="shared" ref="P50" si="35">H50+M50</f>
        <v>0</v>
      </c>
      <c r="Q50" s="54" t="e">
        <f t="shared" ref="Q50" si="36">P50/O50*100</f>
        <v>#DIV/0!</v>
      </c>
    </row>
    <row r="51" spans="1:17" ht="36.75" hidden="1" customHeight="1" x14ac:dyDescent="0.2">
      <c r="A51" s="36"/>
      <c r="B51" s="7"/>
      <c r="C51" s="8"/>
      <c r="D51" s="80"/>
      <c r="E51" s="31"/>
      <c r="F51" s="6"/>
      <c r="G51" s="6"/>
      <c r="H51" s="21"/>
      <c r="I51" s="22"/>
      <c r="J51" s="25"/>
      <c r="K51" s="60"/>
      <c r="L51" s="21"/>
      <c r="M51" s="21"/>
      <c r="N51" s="25" t="e">
        <f t="shared" si="3"/>
        <v>#DIV/0!</v>
      </c>
      <c r="O51" s="26">
        <f t="shared" ref="O51" si="37">F51+L51</f>
        <v>0</v>
      </c>
      <c r="P51" s="5">
        <f t="shared" ref="P51" si="38">H51+M51</f>
        <v>0</v>
      </c>
      <c r="Q51" s="54" t="e">
        <f t="shared" ref="Q51" si="39">P51/O51*100</f>
        <v>#DIV/0!</v>
      </c>
    </row>
    <row r="52" spans="1:17" ht="36.75" hidden="1" customHeight="1" x14ac:dyDescent="0.2">
      <c r="A52" s="36"/>
      <c r="B52" s="7"/>
      <c r="C52" s="8"/>
      <c r="D52" s="80"/>
      <c r="E52" s="31"/>
      <c r="F52" s="6"/>
      <c r="G52" s="6"/>
      <c r="H52" s="21"/>
      <c r="I52" s="22"/>
      <c r="J52" s="25"/>
      <c r="K52" s="60"/>
      <c r="L52" s="21"/>
      <c r="M52" s="21"/>
      <c r="N52" s="25" t="e">
        <f t="shared" si="3"/>
        <v>#DIV/0!</v>
      </c>
      <c r="O52" s="26">
        <f t="shared" ref="O52" si="40">F52+L52</f>
        <v>0</v>
      </c>
      <c r="P52" s="5">
        <f t="shared" ref="P52" si="41">H52+M52</f>
        <v>0</v>
      </c>
      <c r="Q52" s="54" t="e">
        <f t="shared" ref="Q52" si="42">P52/O52*100</f>
        <v>#DIV/0!</v>
      </c>
    </row>
    <row r="53" spans="1:17" ht="24.75" hidden="1" customHeight="1" x14ac:dyDescent="0.2">
      <c r="A53" s="36"/>
      <c r="B53" s="7"/>
      <c r="C53" s="8"/>
      <c r="D53" s="80"/>
      <c r="E53" s="31"/>
      <c r="F53" s="6"/>
      <c r="G53" s="6"/>
      <c r="H53" s="21"/>
      <c r="I53" s="22" t="e">
        <f t="shared" si="1"/>
        <v>#DIV/0!</v>
      </c>
      <c r="J53" s="25" t="e">
        <f t="shared" si="2"/>
        <v>#DIV/0!</v>
      </c>
      <c r="K53" s="59"/>
      <c r="L53" s="21"/>
      <c r="M53" s="21"/>
      <c r="N53" s="25" t="e">
        <f t="shared" si="3"/>
        <v>#DIV/0!</v>
      </c>
      <c r="O53" s="26">
        <f t="shared" si="4"/>
        <v>0</v>
      </c>
      <c r="P53" s="5">
        <f t="shared" si="5"/>
        <v>0</v>
      </c>
      <c r="Q53" s="54" t="e">
        <f t="shared" si="6"/>
        <v>#DIV/0!</v>
      </c>
    </row>
    <row r="54" spans="1:17" ht="43.5" hidden="1" customHeight="1" x14ac:dyDescent="0.2">
      <c r="A54" s="36"/>
      <c r="B54" s="7"/>
      <c r="C54" s="8"/>
      <c r="D54" s="80"/>
      <c r="E54" s="5"/>
      <c r="F54" s="6"/>
      <c r="G54" s="6"/>
      <c r="H54" s="21"/>
      <c r="I54" s="22" t="e">
        <f t="shared" si="1"/>
        <v>#DIV/0!</v>
      </c>
      <c r="J54" s="25" t="e">
        <f t="shared" si="2"/>
        <v>#DIV/0!</v>
      </c>
      <c r="K54" s="21"/>
      <c r="L54" s="21"/>
      <c r="M54" s="21"/>
      <c r="N54" s="25" t="e">
        <f t="shared" si="3"/>
        <v>#DIV/0!</v>
      </c>
      <c r="O54" s="26">
        <f t="shared" si="4"/>
        <v>0</v>
      </c>
      <c r="P54" s="5">
        <f t="shared" si="5"/>
        <v>0</v>
      </c>
      <c r="Q54" s="54" t="e">
        <f t="shared" si="6"/>
        <v>#DIV/0!</v>
      </c>
    </row>
    <row r="55" spans="1:17" ht="42.75" customHeight="1" x14ac:dyDescent="0.2">
      <c r="A55" s="36" t="s">
        <v>67</v>
      </c>
      <c r="B55" s="7" t="s">
        <v>68</v>
      </c>
      <c r="C55" s="8" t="s">
        <v>69</v>
      </c>
      <c r="D55" s="83" t="s">
        <v>70</v>
      </c>
      <c r="E55" s="5">
        <v>2828700</v>
      </c>
      <c r="F55" s="6">
        <v>2828700</v>
      </c>
      <c r="G55" s="6">
        <v>631600</v>
      </c>
      <c r="H55" s="21">
        <v>537784</v>
      </c>
      <c r="I55" s="22">
        <f t="shared" si="1"/>
        <v>85.146295123495889</v>
      </c>
      <c r="J55" s="25">
        <f t="shared" si="2"/>
        <v>19.011701488316188</v>
      </c>
      <c r="K55" s="59"/>
      <c r="L55" s="21">
        <v>0</v>
      </c>
      <c r="M55" s="21">
        <v>0</v>
      </c>
      <c r="N55" s="25"/>
      <c r="O55" s="26">
        <f t="shared" si="4"/>
        <v>2828700</v>
      </c>
      <c r="P55" s="5">
        <f t="shared" si="5"/>
        <v>537784</v>
      </c>
      <c r="Q55" s="54">
        <f t="shared" si="6"/>
        <v>19.011701488316188</v>
      </c>
    </row>
    <row r="56" spans="1:17" ht="32.25" customHeight="1" x14ac:dyDescent="0.2">
      <c r="A56" s="36" t="s">
        <v>71</v>
      </c>
      <c r="B56" s="7" t="s">
        <v>72</v>
      </c>
      <c r="C56" s="8" t="s">
        <v>73</v>
      </c>
      <c r="D56" s="83" t="s">
        <v>74</v>
      </c>
      <c r="E56" s="5">
        <v>2363600</v>
      </c>
      <c r="F56" s="6">
        <v>2363600</v>
      </c>
      <c r="G56" s="6">
        <v>570200</v>
      </c>
      <c r="H56" s="21">
        <v>463756</v>
      </c>
      <c r="I56" s="22">
        <f t="shared" si="1"/>
        <v>81.332164152928797</v>
      </c>
      <c r="J56" s="25">
        <f t="shared" si="2"/>
        <v>19.620748011507867</v>
      </c>
      <c r="K56" s="59"/>
      <c r="L56" s="21">
        <v>0</v>
      </c>
      <c r="M56" s="21">
        <v>0</v>
      </c>
      <c r="N56" s="25"/>
      <c r="O56" s="26">
        <f t="shared" si="4"/>
        <v>2363600</v>
      </c>
      <c r="P56" s="5">
        <f t="shared" si="5"/>
        <v>463756</v>
      </c>
      <c r="Q56" s="54">
        <f t="shared" si="6"/>
        <v>19.620748011507867</v>
      </c>
    </row>
    <row r="57" spans="1:17" hidden="1" x14ac:dyDescent="0.2">
      <c r="A57" s="34" t="s">
        <v>75</v>
      </c>
      <c r="B57" s="2" t="s">
        <v>76</v>
      </c>
      <c r="C57" s="4"/>
      <c r="D57" s="35" t="s">
        <v>77</v>
      </c>
      <c r="E57" s="5">
        <v>7585600</v>
      </c>
      <c r="F57" s="6">
        <v>7585600</v>
      </c>
      <c r="G57" s="6">
        <v>5749600</v>
      </c>
      <c r="H57" s="21">
        <v>126000</v>
      </c>
      <c r="I57" s="22">
        <f t="shared" si="1"/>
        <v>2.1914567969945735</v>
      </c>
      <c r="J57" s="25">
        <f t="shared" si="2"/>
        <v>1.6610419742670322</v>
      </c>
      <c r="K57" s="59" t="e">
        <f>M57+#REF!</f>
        <v>#REF!</v>
      </c>
      <c r="L57" s="21">
        <v>81100</v>
      </c>
      <c r="M57" s="21">
        <v>260900</v>
      </c>
      <c r="N57" s="25">
        <f t="shared" si="3"/>
        <v>321.70160295930947</v>
      </c>
      <c r="O57" s="26">
        <f t="shared" si="4"/>
        <v>7666700</v>
      </c>
      <c r="P57" s="5">
        <f t="shared" si="5"/>
        <v>386900</v>
      </c>
      <c r="Q57" s="54">
        <f t="shared" si="6"/>
        <v>5.0464997978269661</v>
      </c>
    </row>
    <row r="58" spans="1:17" ht="33" customHeight="1" x14ac:dyDescent="0.2">
      <c r="A58" s="36" t="s">
        <v>78</v>
      </c>
      <c r="B58" s="7" t="s">
        <v>79</v>
      </c>
      <c r="C58" s="8" t="s">
        <v>73</v>
      </c>
      <c r="D58" s="37" t="s">
        <v>80</v>
      </c>
      <c r="E58" s="5">
        <v>7211900</v>
      </c>
      <c r="F58" s="6">
        <v>7211900</v>
      </c>
      <c r="G58" s="6">
        <v>1816100</v>
      </c>
      <c r="H58" s="21">
        <v>1696167</v>
      </c>
      <c r="I58" s="22">
        <f t="shared" si="1"/>
        <v>93.396123561477893</v>
      </c>
      <c r="J58" s="25">
        <f t="shared" si="2"/>
        <v>23.519003313967193</v>
      </c>
      <c r="K58" s="21">
        <v>342000</v>
      </c>
      <c r="L58" s="21">
        <v>342000</v>
      </c>
      <c r="M58" s="21">
        <v>50017</v>
      </c>
      <c r="N58" s="25"/>
      <c r="O58" s="26">
        <f t="shared" si="4"/>
        <v>7553900</v>
      </c>
      <c r="P58" s="5">
        <f t="shared" si="5"/>
        <v>1746184</v>
      </c>
      <c r="Q58" s="54">
        <f t="shared" si="6"/>
        <v>23.116324018056897</v>
      </c>
    </row>
    <row r="59" spans="1:17" ht="19.5" customHeight="1" x14ac:dyDescent="0.2">
      <c r="A59" s="36" t="s">
        <v>83</v>
      </c>
      <c r="B59" s="7" t="s">
        <v>84</v>
      </c>
      <c r="C59" s="8" t="s">
        <v>73</v>
      </c>
      <c r="D59" s="37" t="s">
        <v>85</v>
      </c>
      <c r="E59" s="31">
        <v>52500</v>
      </c>
      <c r="F59" s="6">
        <v>52500</v>
      </c>
      <c r="G59" s="6">
        <v>14500</v>
      </c>
      <c r="H59" s="21">
        <v>9050</v>
      </c>
      <c r="I59" s="22">
        <f t="shared" si="1"/>
        <v>62.413793103448278</v>
      </c>
      <c r="J59" s="25">
        <f t="shared" si="2"/>
        <v>17.238095238095237</v>
      </c>
      <c r="K59" s="59"/>
      <c r="L59" s="21">
        <v>0</v>
      </c>
      <c r="M59" s="21">
        <v>0</v>
      </c>
      <c r="N59" s="25"/>
      <c r="O59" s="59">
        <f t="shared" si="4"/>
        <v>52500</v>
      </c>
      <c r="P59" s="6">
        <f t="shared" si="5"/>
        <v>9050</v>
      </c>
      <c r="Q59" s="66">
        <f t="shared" si="6"/>
        <v>17.238095238095237</v>
      </c>
    </row>
    <row r="60" spans="1:17" ht="25.5" x14ac:dyDescent="0.2">
      <c r="A60" s="36" t="s">
        <v>203</v>
      </c>
      <c r="B60" s="7" t="s">
        <v>193</v>
      </c>
      <c r="C60" s="8" t="s">
        <v>73</v>
      </c>
      <c r="D60" s="39" t="s">
        <v>194</v>
      </c>
      <c r="E60" s="5">
        <f>SUM(E62:E65)</f>
        <v>1991600</v>
      </c>
      <c r="F60" s="6">
        <f>SUM(F62:F65)</f>
        <v>1991600</v>
      </c>
      <c r="G60" s="6">
        <f>SUM(G62:G65)</f>
        <v>463800</v>
      </c>
      <c r="H60" s="6">
        <f>SUM(H62:H65)</f>
        <v>248727</v>
      </c>
      <c r="I60" s="22">
        <f>H60/G60*100</f>
        <v>53.628072445019406</v>
      </c>
      <c r="J60" s="25">
        <f>H60/F60*100</f>
        <v>12.488802972484434</v>
      </c>
      <c r="K60" s="6">
        <f t="shared" ref="K60:M60" si="43">SUM(K62:K65)</f>
        <v>0</v>
      </c>
      <c r="L60" s="6">
        <f t="shared" si="43"/>
        <v>0</v>
      </c>
      <c r="M60" s="6">
        <f t="shared" si="43"/>
        <v>0</v>
      </c>
      <c r="N60" s="25" t="e">
        <f t="shared" si="3"/>
        <v>#DIV/0!</v>
      </c>
      <c r="O60" s="59">
        <f t="shared" ref="O60" si="44">F60+L60</f>
        <v>1991600</v>
      </c>
      <c r="P60" s="6">
        <f>H60+M60</f>
        <v>248727</v>
      </c>
      <c r="Q60" s="66">
        <f t="shared" ref="Q60" si="45">P60/O60*100</f>
        <v>12.488802972484434</v>
      </c>
    </row>
    <row r="61" spans="1:17" ht="13.5" x14ac:dyDescent="0.2">
      <c r="A61" s="36"/>
      <c r="B61" s="7"/>
      <c r="C61" s="8"/>
      <c r="D61" s="43" t="s">
        <v>60</v>
      </c>
      <c r="E61" s="27"/>
      <c r="F61" s="6"/>
      <c r="G61" s="6"/>
      <c r="H61" s="21"/>
      <c r="I61" s="22"/>
      <c r="J61" s="25"/>
      <c r="K61" s="59"/>
      <c r="L61" s="21"/>
      <c r="M61" s="21"/>
      <c r="N61" s="25"/>
      <c r="O61" s="59"/>
      <c r="P61" s="6"/>
      <c r="Q61" s="66"/>
    </row>
    <row r="62" spans="1:17" ht="38.25" x14ac:dyDescent="0.2">
      <c r="A62" s="36"/>
      <c r="B62" s="7"/>
      <c r="C62" s="8"/>
      <c r="D62" s="44" t="s">
        <v>81</v>
      </c>
      <c r="E62" s="31">
        <v>1525400</v>
      </c>
      <c r="F62" s="6">
        <v>1525400</v>
      </c>
      <c r="G62" s="6">
        <v>335800</v>
      </c>
      <c r="H62" s="79">
        <v>191873</v>
      </c>
      <c r="I62" s="22">
        <f t="shared" si="1"/>
        <v>57.139070875521149</v>
      </c>
      <c r="J62" s="25">
        <f t="shared" si="2"/>
        <v>12.578536777238758</v>
      </c>
      <c r="K62" s="59"/>
      <c r="L62" s="21"/>
      <c r="M62" s="21"/>
      <c r="N62" s="25"/>
      <c r="O62" s="59">
        <f t="shared" ref="O62:O65" si="46">F62+L62</f>
        <v>1525400</v>
      </c>
      <c r="P62" s="6">
        <f t="shared" ref="P62:P65" si="47">H62+M62</f>
        <v>191873</v>
      </c>
      <c r="Q62" s="66">
        <f t="shared" ref="Q62:Q65" si="48">P62/O62*100</f>
        <v>12.578536777238758</v>
      </c>
    </row>
    <row r="63" spans="1:17" ht="25.5" hidden="1" x14ac:dyDescent="0.2">
      <c r="A63" s="36"/>
      <c r="B63" s="7"/>
      <c r="C63" s="8"/>
      <c r="D63" s="44" t="s">
        <v>191</v>
      </c>
      <c r="E63" s="31"/>
      <c r="F63" s="6"/>
      <c r="G63" s="6"/>
      <c r="H63" s="79"/>
      <c r="I63" s="22"/>
      <c r="J63" s="25"/>
      <c r="K63" s="59"/>
      <c r="L63" s="21"/>
      <c r="M63" s="21"/>
      <c r="N63" s="25" t="e">
        <f t="shared" si="3"/>
        <v>#DIV/0!</v>
      </c>
      <c r="O63" s="59">
        <f t="shared" ref="O63" si="49">F63+L63</f>
        <v>0</v>
      </c>
      <c r="P63" s="6">
        <f t="shared" ref="P63" si="50">H63+M63</f>
        <v>0</v>
      </c>
      <c r="Q63" s="66" t="e">
        <f t="shared" ref="Q63" si="51">P63/O63*100</f>
        <v>#DIV/0!</v>
      </c>
    </row>
    <row r="64" spans="1:17" hidden="1" x14ac:dyDescent="0.2">
      <c r="A64" s="36"/>
      <c r="B64" s="7"/>
      <c r="C64" s="8"/>
      <c r="D64" s="44" t="s">
        <v>192</v>
      </c>
      <c r="E64" s="31"/>
      <c r="F64" s="6"/>
      <c r="G64" s="6"/>
      <c r="H64" s="79"/>
      <c r="I64" s="22"/>
      <c r="J64" s="25"/>
      <c r="K64" s="59"/>
      <c r="L64" s="21"/>
      <c r="M64" s="21"/>
      <c r="N64" s="25" t="e">
        <f t="shared" si="3"/>
        <v>#DIV/0!</v>
      </c>
      <c r="O64" s="59">
        <f t="shared" ref="O64" si="52">F64+L64</f>
        <v>0</v>
      </c>
      <c r="P64" s="6">
        <f t="shared" ref="P64" si="53">H64+M64</f>
        <v>0</v>
      </c>
      <c r="Q64" s="66" t="e">
        <f t="shared" ref="Q64" si="54">P64/O64*100</f>
        <v>#DIV/0!</v>
      </c>
    </row>
    <row r="65" spans="1:17" x14ac:dyDescent="0.2">
      <c r="A65" s="36"/>
      <c r="B65" s="7"/>
      <c r="C65" s="8"/>
      <c r="D65" s="44" t="s">
        <v>82</v>
      </c>
      <c r="E65" s="31">
        <v>466200</v>
      </c>
      <c r="F65" s="6">
        <v>466200</v>
      </c>
      <c r="G65" s="6">
        <v>128000</v>
      </c>
      <c r="H65" s="79">
        <v>56854</v>
      </c>
      <c r="I65" s="22">
        <f t="shared" si="1"/>
        <v>44.417187499999997</v>
      </c>
      <c r="J65" s="25">
        <f t="shared" si="2"/>
        <v>12.195195195195195</v>
      </c>
      <c r="K65" s="59"/>
      <c r="L65" s="21"/>
      <c r="M65" s="21"/>
      <c r="N65" s="25" t="e">
        <f t="shared" si="3"/>
        <v>#DIV/0!</v>
      </c>
      <c r="O65" s="59">
        <f t="shared" si="46"/>
        <v>466200</v>
      </c>
      <c r="P65" s="6">
        <f t="shared" si="47"/>
        <v>56854</v>
      </c>
      <c r="Q65" s="66">
        <f t="shared" si="48"/>
        <v>12.195195195195195</v>
      </c>
    </row>
    <row r="66" spans="1:17" ht="33.75" customHeight="1" x14ac:dyDescent="0.2">
      <c r="A66" s="36" t="s">
        <v>86</v>
      </c>
      <c r="B66" s="7" t="s">
        <v>87</v>
      </c>
      <c r="C66" s="8" t="s">
        <v>20</v>
      </c>
      <c r="D66" s="37" t="s">
        <v>88</v>
      </c>
      <c r="E66" s="31">
        <v>230000</v>
      </c>
      <c r="F66" s="6"/>
      <c r="G66" s="6"/>
      <c r="H66" s="21"/>
      <c r="I66" s="22"/>
      <c r="J66" s="25"/>
      <c r="K66" s="59"/>
      <c r="L66" s="21">
        <v>0</v>
      </c>
      <c r="M66" s="21">
        <v>0</v>
      </c>
      <c r="N66" s="25"/>
      <c r="O66" s="26">
        <f t="shared" si="4"/>
        <v>0</v>
      </c>
      <c r="P66" s="5">
        <f t="shared" si="5"/>
        <v>0</v>
      </c>
      <c r="Q66" s="54" t="e">
        <f t="shared" si="6"/>
        <v>#DIV/0!</v>
      </c>
    </row>
    <row r="67" spans="1:17" ht="33.75" customHeight="1" x14ac:dyDescent="0.2">
      <c r="A67" s="36" t="s">
        <v>89</v>
      </c>
      <c r="B67" s="7" t="s">
        <v>90</v>
      </c>
      <c r="C67" s="8" t="s">
        <v>20</v>
      </c>
      <c r="D67" s="37" t="s">
        <v>91</v>
      </c>
      <c r="E67" s="31">
        <v>95000</v>
      </c>
      <c r="F67" s="6"/>
      <c r="G67" s="6"/>
      <c r="H67" s="21"/>
      <c r="I67" s="22"/>
      <c r="J67" s="25"/>
      <c r="K67" s="59"/>
      <c r="L67" s="21">
        <v>0</v>
      </c>
      <c r="M67" s="21">
        <v>0</v>
      </c>
      <c r="N67" s="25"/>
      <c r="O67" s="26">
        <f t="shared" si="4"/>
        <v>0</v>
      </c>
      <c r="P67" s="5">
        <f t="shared" si="5"/>
        <v>0</v>
      </c>
      <c r="Q67" s="54" t="e">
        <f t="shared" si="6"/>
        <v>#DIV/0!</v>
      </c>
    </row>
    <row r="68" spans="1:17" ht="45.75" hidden="1" customHeight="1" x14ac:dyDescent="0.2">
      <c r="A68" s="36" t="s">
        <v>92</v>
      </c>
      <c r="B68" s="12">
        <v>9800</v>
      </c>
      <c r="C68" s="15" t="s">
        <v>38</v>
      </c>
      <c r="D68" s="41" t="s">
        <v>39</v>
      </c>
      <c r="E68" s="31"/>
      <c r="F68" s="6"/>
      <c r="G68" s="6"/>
      <c r="H68" s="21"/>
      <c r="I68" s="22" t="e">
        <f t="shared" si="1"/>
        <v>#DIV/0!</v>
      </c>
      <c r="J68" s="25" t="e">
        <f t="shared" si="2"/>
        <v>#DIV/0!</v>
      </c>
      <c r="K68" s="59"/>
      <c r="L68" s="21"/>
      <c r="M68" s="21"/>
      <c r="N68" s="25"/>
      <c r="O68" s="26">
        <f t="shared" si="4"/>
        <v>0</v>
      </c>
      <c r="P68" s="5">
        <f t="shared" si="5"/>
        <v>0</v>
      </c>
      <c r="Q68" s="54" t="e">
        <f t="shared" si="6"/>
        <v>#DIV/0!</v>
      </c>
    </row>
    <row r="69" spans="1:17" ht="33" customHeight="1" x14ac:dyDescent="0.2">
      <c r="A69" s="34" t="s">
        <v>93</v>
      </c>
      <c r="B69" s="3"/>
      <c r="C69" s="4"/>
      <c r="D69" s="35" t="s">
        <v>94</v>
      </c>
      <c r="E69" s="31">
        <f>E70</f>
        <v>2989000</v>
      </c>
      <c r="F69" s="6">
        <f t="shared" ref="F69:M69" si="55">F70</f>
        <v>337820</v>
      </c>
      <c r="G69" s="6">
        <f t="shared" si="55"/>
        <v>337820</v>
      </c>
      <c r="H69" s="21">
        <f t="shared" si="55"/>
        <v>337820</v>
      </c>
      <c r="I69" s="22">
        <f t="shared" si="1"/>
        <v>100</v>
      </c>
      <c r="J69" s="25">
        <f t="shared" si="2"/>
        <v>100</v>
      </c>
      <c r="K69" s="59"/>
      <c r="L69" s="21">
        <f t="shared" si="55"/>
        <v>0</v>
      </c>
      <c r="M69" s="21">
        <f t="shared" si="55"/>
        <v>0</v>
      </c>
      <c r="N69" s="25"/>
      <c r="O69" s="26">
        <f t="shared" si="4"/>
        <v>337820</v>
      </c>
      <c r="P69" s="5">
        <f t="shared" si="5"/>
        <v>337820</v>
      </c>
      <c r="Q69" s="54">
        <f t="shared" si="6"/>
        <v>100</v>
      </c>
    </row>
    <row r="70" spans="1:17" ht="33" customHeight="1" x14ac:dyDescent="0.2">
      <c r="A70" s="34" t="s">
        <v>95</v>
      </c>
      <c r="B70" s="3"/>
      <c r="C70" s="4"/>
      <c r="D70" s="35" t="s">
        <v>96</v>
      </c>
      <c r="E70" s="73">
        <f>E72+E76+E80+E81</f>
        <v>2989000</v>
      </c>
      <c r="F70" s="21">
        <f>F72+F76+F80+F81</f>
        <v>337820</v>
      </c>
      <c r="G70" s="21">
        <f t="shared" ref="G70:H70" si="56">G72+G76+G80+G81</f>
        <v>337820</v>
      </c>
      <c r="H70" s="21">
        <f t="shared" si="56"/>
        <v>337820</v>
      </c>
      <c r="I70" s="22">
        <f t="shared" si="1"/>
        <v>100</v>
      </c>
      <c r="J70" s="25">
        <f t="shared" si="2"/>
        <v>100</v>
      </c>
      <c r="K70" s="21">
        <f t="shared" ref="K70:M70" si="57">K72+K76+K80+K81</f>
        <v>0</v>
      </c>
      <c r="L70" s="21">
        <f t="shared" si="57"/>
        <v>0</v>
      </c>
      <c r="M70" s="21">
        <f t="shared" si="57"/>
        <v>0</v>
      </c>
      <c r="N70" s="21"/>
      <c r="O70" s="26">
        <f t="shared" si="4"/>
        <v>337820</v>
      </c>
      <c r="P70" s="5">
        <f t="shared" si="5"/>
        <v>337820</v>
      </c>
      <c r="Q70" s="54">
        <f t="shared" si="6"/>
        <v>100</v>
      </c>
    </row>
    <row r="71" spans="1:17" ht="25.5" hidden="1" customHeight="1" x14ac:dyDescent="0.2">
      <c r="A71" s="36"/>
      <c r="B71" s="7"/>
      <c r="C71" s="9"/>
      <c r="D71" s="43"/>
      <c r="E71" s="31"/>
      <c r="F71" s="6"/>
      <c r="G71" s="6">
        <v>0</v>
      </c>
      <c r="H71" s="21"/>
      <c r="I71" s="22" t="e">
        <f t="shared" si="1"/>
        <v>#DIV/0!</v>
      </c>
      <c r="J71" s="25" t="e">
        <f t="shared" si="2"/>
        <v>#DIV/0!</v>
      </c>
      <c r="K71" s="59" t="e">
        <f>M71+#REF!</f>
        <v>#REF!</v>
      </c>
      <c r="L71" s="21">
        <v>0</v>
      </c>
      <c r="M71" s="21">
        <v>0</v>
      </c>
      <c r="N71" s="25" t="e">
        <f t="shared" si="3"/>
        <v>#DIV/0!</v>
      </c>
      <c r="O71" s="26">
        <f t="shared" si="4"/>
        <v>0</v>
      </c>
      <c r="P71" s="5">
        <f t="shared" si="5"/>
        <v>0</v>
      </c>
      <c r="Q71" s="54" t="e">
        <f t="shared" si="6"/>
        <v>#DIV/0!</v>
      </c>
    </row>
    <row r="72" spans="1:17" ht="45" customHeight="1" x14ac:dyDescent="0.2">
      <c r="A72" s="36" t="s">
        <v>97</v>
      </c>
      <c r="B72" s="7" t="s">
        <v>98</v>
      </c>
      <c r="C72" s="8" t="s">
        <v>99</v>
      </c>
      <c r="D72" s="37" t="s">
        <v>198</v>
      </c>
      <c r="E72" s="73">
        <f>SUM(E74:E75)</f>
        <v>2568000</v>
      </c>
      <c r="F72" s="21">
        <f>SUM(F74:F75)</f>
        <v>197820</v>
      </c>
      <c r="G72" s="21">
        <f>SUM(G74:G75)</f>
        <v>197820</v>
      </c>
      <c r="H72" s="21">
        <f>SUM(H74:H75)</f>
        <v>197820</v>
      </c>
      <c r="I72" s="22">
        <f t="shared" si="1"/>
        <v>100</v>
      </c>
      <c r="J72" s="25">
        <f t="shared" si="2"/>
        <v>100</v>
      </c>
      <c r="K72" s="59"/>
      <c r="L72" s="21">
        <f>SUM(L74:L75)</f>
        <v>0</v>
      </c>
      <c r="M72" s="21">
        <f>SUM(M74:M75)</f>
        <v>0</v>
      </c>
      <c r="N72" s="25"/>
      <c r="O72" s="26">
        <f t="shared" si="4"/>
        <v>197820</v>
      </c>
      <c r="P72" s="5">
        <f t="shared" si="5"/>
        <v>197820</v>
      </c>
      <c r="Q72" s="54">
        <f t="shared" si="6"/>
        <v>100</v>
      </c>
    </row>
    <row r="73" spans="1:17" ht="22.5" customHeight="1" x14ac:dyDescent="0.2">
      <c r="A73" s="36"/>
      <c r="B73" s="7"/>
      <c r="C73" s="8"/>
      <c r="D73" s="43" t="s">
        <v>110</v>
      </c>
      <c r="E73" s="31"/>
      <c r="F73" s="6"/>
      <c r="G73" s="6"/>
      <c r="H73" s="21"/>
      <c r="I73" s="22"/>
      <c r="J73" s="25"/>
      <c r="K73" s="59"/>
      <c r="L73" s="21"/>
      <c r="M73" s="21"/>
      <c r="N73" s="25"/>
      <c r="O73" s="26"/>
      <c r="P73" s="5"/>
      <c r="Q73" s="54"/>
    </row>
    <row r="74" spans="1:17" ht="30" hidden="1" customHeight="1" x14ac:dyDescent="0.2">
      <c r="A74" s="36"/>
      <c r="B74" s="7"/>
      <c r="C74" s="8"/>
      <c r="D74" s="44" t="s">
        <v>197</v>
      </c>
      <c r="E74" s="31"/>
      <c r="F74" s="6"/>
      <c r="G74" s="6"/>
      <c r="H74" s="21"/>
      <c r="I74" s="22"/>
      <c r="J74" s="25"/>
      <c r="K74" s="59"/>
      <c r="L74" s="21"/>
      <c r="M74" s="21"/>
      <c r="N74" s="25"/>
      <c r="O74" s="26">
        <f t="shared" ref="O74" si="58">F74+L74</f>
        <v>0</v>
      </c>
      <c r="P74" s="5">
        <f t="shared" ref="P74" si="59">H74+M74</f>
        <v>0</v>
      </c>
      <c r="Q74" s="54" t="e">
        <f t="shared" ref="Q74" si="60">P74/O74*100</f>
        <v>#DIV/0!</v>
      </c>
    </row>
    <row r="75" spans="1:17" ht="24.75" customHeight="1" x14ac:dyDescent="0.2">
      <c r="A75" s="36"/>
      <c r="B75" s="7"/>
      <c r="C75" s="9"/>
      <c r="D75" s="44" t="s">
        <v>196</v>
      </c>
      <c r="E75" s="31">
        <v>2568000</v>
      </c>
      <c r="F75" s="6">
        <v>197820</v>
      </c>
      <c r="G75" s="6">
        <v>197820</v>
      </c>
      <c r="H75" s="21">
        <v>197820</v>
      </c>
      <c r="I75" s="22">
        <f t="shared" si="1"/>
        <v>100</v>
      </c>
      <c r="J75" s="25">
        <f t="shared" si="2"/>
        <v>100</v>
      </c>
      <c r="K75" s="59"/>
      <c r="L75" s="21">
        <v>0</v>
      </c>
      <c r="M75" s="21">
        <v>0</v>
      </c>
      <c r="N75" s="25"/>
      <c r="O75" s="26">
        <f t="shared" si="4"/>
        <v>197820</v>
      </c>
      <c r="P75" s="5">
        <f t="shared" si="5"/>
        <v>197820</v>
      </c>
      <c r="Q75" s="54">
        <f t="shared" si="6"/>
        <v>100</v>
      </c>
    </row>
    <row r="76" spans="1:17" ht="32.25" customHeight="1" x14ac:dyDescent="0.2">
      <c r="A76" s="36" t="s">
        <v>100</v>
      </c>
      <c r="B76" s="7" t="s">
        <v>101</v>
      </c>
      <c r="C76" s="8" t="s">
        <v>102</v>
      </c>
      <c r="D76" s="37" t="s">
        <v>103</v>
      </c>
      <c r="E76" s="5">
        <f>SUM(E78:E79)</f>
        <v>421000</v>
      </c>
      <c r="F76" s="6">
        <f>SUM(F78:F79)</f>
        <v>140000</v>
      </c>
      <c r="G76" s="6">
        <f t="shared" ref="G76:H76" si="61">SUM(G78:G79)</f>
        <v>140000</v>
      </c>
      <c r="H76" s="6">
        <f t="shared" si="61"/>
        <v>140000</v>
      </c>
      <c r="I76" s="22">
        <f t="shared" si="1"/>
        <v>100</v>
      </c>
      <c r="J76" s="25">
        <f t="shared" si="2"/>
        <v>100</v>
      </c>
      <c r="K76" s="59"/>
      <c r="L76" s="21">
        <v>0</v>
      </c>
      <c r="M76" s="21">
        <v>0</v>
      </c>
      <c r="N76" s="25"/>
      <c r="O76" s="26">
        <f t="shared" si="4"/>
        <v>140000</v>
      </c>
      <c r="P76" s="5">
        <f t="shared" si="5"/>
        <v>140000</v>
      </c>
      <c r="Q76" s="54">
        <f t="shared" si="6"/>
        <v>100</v>
      </c>
    </row>
    <row r="77" spans="1:17" ht="20.25" customHeight="1" x14ac:dyDescent="0.2">
      <c r="A77" s="36"/>
      <c r="B77" s="7"/>
      <c r="C77" s="8"/>
      <c r="D77" s="43" t="s">
        <v>110</v>
      </c>
      <c r="E77" s="31"/>
      <c r="F77" s="6"/>
      <c r="G77" s="6"/>
      <c r="H77" s="21"/>
      <c r="I77" s="22"/>
      <c r="J77" s="25"/>
      <c r="K77" s="59"/>
      <c r="L77" s="21"/>
      <c r="M77" s="21"/>
      <c r="N77" s="25"/>
      <c r="O77" s="26"/>
      <c r="P77" s="5"/>
      <c r="Q77" s="54"/>
    </row>
    <row r="78" spans="1:17" ht="82.5" customHeight="1" x14ac:dyDescent="0.2">
      <c r="A78" s="36"/>
      <c r="B78" s="7"/>
      <c r="C78" s="8"/>
      <c r="D78" s="44" t="s">
        <v>195</v>
      </c>
      <c r="E78" s="31">
        <v>421000</v>
      </c>
      <c r="F78" s="6">
        <v>140000</v>
      </c>
      <c r="G78" s="6">
        <v>140000</v>
      </c>
      <c r="H78" s="21">
        <v>140000</v>
      </c>
      <c r="I78" s="22">
        <f t="shared" si="1"/>
        <v>100</v>
      </c>
      <c r="J78" s="25">
        <f t="shared" si="2"/>
        <v>100</v>
      </c>
      <c r="K78" s="59"/>
      <c r="L78" s="21"/>
      <c r="M78" s="21"/>
      <c r="N78" s="25"/>
      <c r="O78" s="26">
        <f t="shared" si="4"/>
        <v>140000</v>
      </c>
      <c r="P78" s="5">
        <f t="shared" si="5"/>
        <v>140000</v>
      </c>
      <c r="Q78" s="54">
        <f t="shared" si="6"/>
        <v>100</v>
      </c>
    </row>
    <row r="79" spans="1:17" ht="24.75" hidden="1" customHeight="1" x14ac:dyDescent="0.2">
      <c r="A79" s="36"/>
      <c r="B79" s="7"/>
      <c r="C79" s="8"/>
      <c r="D79" s="44" t="s">
        <v>196</v>
      </c>
      <c r="E79" s="67"/>
      <c r="F79" s="6"/>
      <c r="G79" s="6"/>
      <c r="H79" s="21"/>
      <c r="I79" s="22" t="e">
        <f t="shared" ref="I79" si="62">H79/G79*100</f>
        <v>#DIV/0!</v>
      </c>
      <c r="J79" s="25" t="e">
        <f t="shared" ref="J79" si="63">H79/F79*100</f>
        <v>#DIV/0!</v>
      </c>
      <c r="K79" s="59"/>
      <c r="L79" s="21"/>
      <c r="M79" s="21"/>
      <c r="N79" s="25"/>
      <c r="O79" s="26"/>
      <c r="P79" s="5"/>
      <c r="Q79" s="54"/>
    </row>
    <row r="80" spans="1:17" ht="30" hidden="1" customHeight="1" x14ac:dyDescent="0.2">
      <c r="A80" s="36" t="s">
        <v>104</v>
      </c>
      <c r="B80" s="12">
        <v>2152</v>
      </c>
      <c r="C80" s="15" t="s">
        <v>102</v>
      </c>
      <c r="D80" s="45" t="s">
        <v>105</v>
      </c>
      <c r="E80" s="5"/>
      <c r="F80" s="6"/>
      <c r="G80" s="6"/>
      <c r="H80" s="21"/>
      <c r="I80" s="22" t="e">
        <f t="shared" si="1"/>
        <v>#DIV/0!</v>
      </c>
      <c r="J80" s="25" t="e">
        <f>H80/F80*100</f>
        <v>#DIV/0!</v>
      </c>
      <c r="K80" s="59"/>
      <c r="L80" s="21"/>
      <c r="M80" s="21"/>
      <c r="N80" s="25"/>
      <c r="O80" s="26">
        <f>F80+L80</f>
        <v>0</v>
      </c>
      <c r="P80" s="5">
        <f t="shared" si="5"/>
        <v>0</v>
      </c>
      <c r="Q80" s="54" t="e">
        <f t="shared" si="6"/>
        <v>#DIV/0!</v>
      </c>
    </row>
    <row r="81" spans="1:17" ht="52.5" hidden="1" customHeight="1" x14ac:dyDescent="0.2">
      <c r="A81" s="7" t="s">
        <v>199</v>
      </c>
      <c r="B81" s="74" t="s">
        <v>200</v>
      </c>
      <c r="C81" s="75" t="s">
        <v>23</v>
      </c>
      <c r="D81" s="72" t="s">
        <v>201</v>
      </c>
      <c r="E81" s="67">
        <f>E82</f>
        <v>0</v>
      </c>
      <c r="F81" s="6">
        <f>F82</f>
        <v>0</v>
      </c>
      <c r="G81" s="67">
        <f t="shared" ref="G81:H81" si="64">G82</f>
        <v>0</v>
      </c>
      <c r="H81" s="67">
        <f t="shared" si="64"/>
        <v>0</v>
      </c>
      <c r="I81" s="22"/>
      <c r="J81" s="25"/>
      <c r="K81" s="67">
        <f t="shared" ref="K81" si="65">K82</f>
        <v>0</v>
      </c>
      <c r="L81" s="67">
        <f t="shared" ref="L81" si="66">L82</f>
        <v>0</v>
      </c>
      <c r="M81" s="67">
        <f t="shared" ref="M81" si="67">M82</f>
        <v>0</v>
      </c>
      <c r="N81" s="25"/>
      <c r="O81" s="26">
        <f>F81+L81</f>
        <v>0</v>
      </c>
      <c r="P81" s="5">
        <f t="shared" ref="P81:P82" si="68">H81+M81</f>
        <v>0</v>
      </c>
      <c r="Q81" s="54" t="e">
        <f t="shared" ref="Q81:Q82" si="69">P81/O81*100</f>
        <v>#DIV/0!</v>
      </c>
    </row>
    <row r="82" spans="1:17" ht="84" hidden="1" customHeight="1" x14ac:dyDescent="0.2">
      <c r="A82" s="7"/>
      <c r="B82" s="74"/>
      <c r="C82" s="75"/>
      <c r="D82" s="76" t="s">
        <v>202</v>
      </c>
      <c r="E82" s="67"/>
      <c r="F82" s="6"/>
      <c r="G82" s="6"/>
      <c r="H82" s="21"/>
      <c r="I82" s="22"/>
      <c r="J82" s="25"/>
      <c r="K82" s="59"/>
      <c r="L82" s="21"/>
      <c r="M82" s="21"/>
      <c r="N82" s="25"/>
      <c r="O82" s="26">
        <f>F82+L82</f>
        <v>0</v>
      </c>
      <c r="P82" s="5">
        <f t="shared" si="68"/>
        <v>0</v>
      </c>
      <c r="Q82" s="54" t="e">
        <f t="shared" si="69"/>
        <v>#DIV/0!</v>
      </c>
    </row>
    <row r="83" spans="1:17" ht="38.25" customHeight="1" x14ac:dyDescent="0.2">
      <c r="A83" s="34" t="s">
        <v>106</v>
      </c>
      <c r="B83" s="3"/>
      <c r="C83" s="4"/>
      <c r="D83" s="35" t="s">
        <v>107</v>
      </c>
      <c r="E83" s="31">
        <f>E84</f>
        <v>270800</v>
      </c>
      <c r="F83" s="6">
        <f t="shared" ref="F83:M83" si="70">F84</f>
        <v>2508542</v>
      </c>
      <c r="G83" s="6">
        <f t="shared" si="70"/>
        <v>2307900</v>
      </c>
      <c r="H83" s="21">
        <f t="shared" si="70"/>
        <v>890280</v>
      </c>
      <c r="I83" s="22">
        <f t="shared" si="1"/>
        <v>38.575328220460158</v>
      </c>
      <c r="J83" s="25">
        <f t="shared" si="2"/>
        <v>35.489937979910238</v>
      </c>
      <c r="K83" s="21">
        <f t="shared" si="70"/>
        <v>0</v>
      </c>
      <c r="L83" s="21">
        <f t="shared" si="70"/>
        <v>0</v>
      </c>
      <c r="M83" s="21">
        <f t="shared" si="70"/>
        <v>0</v>
      </c>
      <c r="N83" s="25" t="e">
        <f t="shared" si="3"/>
        <v>#DIV/0!</v>
      </c>
      <c r="O83" s="26">
        <f t="shared" si="4"/>
        <v>2508542</v>
      </c>
      <c r="P83" s="5">
        <f t="shared" si="5"/>
        <v>890280</v>
      </c>
      <c r="Q83" s="54">
        <f t="shared" si="6"/>
        <v>35.489937979910238</v>
      </c>
    </row>
    <row r="84" spans="1:17" ht="36" customHeight="1" x14ac:dyDescent="0.2">
      <c r="A84" s="34" t="s">
        <v>108</v>
      </c>
      <c r="B84" s="3"/>
      <c r="C84" s="4"/>
      <c r="D84" s="35" t="s">
        <v>109</v>
      </c>
      <c r="E84" s="5">
        <f>E87+E88+E89+E91+E93+E94</f>
        <v>270800</v>
      </c>
      <c r="F84" s="6">
        <f>F87+F88+F89+F91+F93+F94</f>
        <v>2508542</v>
      </c>
      <c r="G84" s="6">
        <f t="shared" ref="G84:H84" si="71">G87+G88+G89+G91+G93+G94</f>
        <v>2307900</v>
      </c>
      <c r="H84" s="6">
        <f t="shared" si="71"/>
        <v>890280</v>
      </c>
      <c r="I84" s="22">
        <f t="shared" si="1"/>
        <v>38.575328220460158</v>
      </c>
      <c r="J84" s="25">
        <f t="shared" si="2"/>
        <v>35.489937979910238</v>
      </c>
      <c r="K84" s="6">
        <f t="shared" ref="K84:M84" si="72">K87+K88+K89+K91+K93+K94</f>
        <v>0</v>
      </c>
      <c r="L84" s="6">
        <f t="shared" si="72"/>
        <v>0</v>
      </c>
      <c r="M84" s="6">
        <f t="shared" si="72"/>
        <v>0</v>
      </c>
      <c r="N84" s="25" t="e">
        <f t="shared" si="3"/>
        <v>#DIV/0!</v>
      </c>
      <c r="O84" s="26">
        <f t="shared" si="4"/>
        <v>2508542</v>
      </c>
      <c r="P84" s="5">
        <f t="shared" si="5"/>
        <v>890280</v>
      </c>
      <c r="Q84" s="54">
        <f t="shared" si="6"/>
        <v>35.489937979910238</v>
      </c>
    </row>
    <row r="85" spans="1:17" ht="21" hidden="1" customHeight="1" x14ac:dyDescent="0.2">
      <c r="A85" s="36"/>
      <c r="B85" s="7"/>
      <c r="C85" s="8"/>
      <c r="D85" s="44" t="s">
        <v>111</v>
      </c>
      <c r="E85" s="31">
        <f t="shared" ref="E85:E90" si="73">F85+J85</f>
        <v>277742</v>
      </c>
      <c r="F85" s="6">
        <f>F89</f>
        <v>277742</v>
      </c>
      <c r="G85" s="6"/>
      <c r="H85" s="21"/>
      <c r="I85" s="22" t="e">
        <f t="shared" ref="I85:I123" si="74">H85/G85*100</f>
        <v>#DIV/0!</v>
      </c>
      <c r="J85" s="25">
        <f t="shared" ref="J85:J123" si="75">H85/F85*100</f>
        <v>0</v>
      </c>
      <c r="K85" s="59" t="e">
        <f>M85+#REF!</f>
        <v>#REF!</v>
      </c>
      <c r="L85" s="21"/>
      <c r="M85" s="21"/>
      <c r="N85" s="25" t="e">
        <f t="shared" ref="N85:N123" si="76">M85/L85*100</f>
        <v>#DIV/0!</v>
      </c>
      <c r="O85" s="26">
        <f t="shared" ref="O85:O123" si="77">F85+L85</f>
        <v>277742</v>
      </c>
      <c r="P85" s="5">
        <f t="shared" ref="P85:P123" si="78">H85+M85</f>
        <v>0</v>
      </c>
      <c r="Q85" s="54">
        <f t="shared" ref="Q85:Q123" si="79">P85/O85*100</f>
        <v>0</v>
      </c>
    </row>
    <row r="86" spans="1:17" ht="21" hidden="1" customHeight="1" x14ac:dyDescent="0.2">
      <c r="A86" s="36"/>
      <c r="B86" s="7"/>
      <c r="C86" s="8"/>
      <c r="D86" s="44" t="s">
        <v>110</v>
      </c>
      <c r="E86" s="31" t="e">
        <f t="shared" si="73"/>
        <v>#DIV/0!</v>
      </c>
      <c r="F86" s="6"/>
      <c r="G86" s="6"/>
      <c r="H86" s="21"/>
      <c r="I86" s="22" t="e">
        <f t="shared" si="74"/>
        <v>#DIV/0!</v>
      </c>
      <c r="J86" s="25" t="e">
        <f t="shared" si="75"/>
        <v>#DIV/0!</v>
      </c>
      <c r="K86" s="59" t="e">
        <f>M86+#REF!</f>
        <v>#REF!</v>
      </c>
      <c r="L86" s="21"/>
      <c r="M86" s="21"/>
      <c r="N86" s="25" t="e">
        <f t="shared" si="76"/>
        <v>#DIV/0!</v>
      </c>
      <c r="O86" s="26">
        <f t="shared" si="77"/>
        <v>0</v>
      </c>
      <c r="P86" s="5">
        <f t="shared" si="78"/>
        <v>0</v>
      </c>
      <c r="Q86" s="54" t="e">
        <f t="shared" si="79"/>
        <v>#DIV/0!</v>
      </c>
    </row>
    <row r="87" spans="1:17" ht="21" hidden="1" customHeight="1" x14ac:dyDescent="0.2">
      <c r="A87" s="36" t="s">
        <v>112</v>
      </c>
      <c r="B87" s="15" t="s">
        <v>113</v>
      </c>
      <c r="C87" s="15" t="s">
        <v>50</v>
      </c>
      <c r="D87" s="39" t="s">
        <v>114</v>
      </c>
      <c r="E87" s="31"/>
      <c r="F87" s="6"/>
      <c r="G87" s="6"/>
      <c r="H87" s="21"/>
      <c r="I87" s="22" t="e">
        <f t="shared" si="74"/>
        <v>#DIV/0!</v>
      </c>
      <c r="J87" s="25" t="e">
        <f t="shared" si="75"/>
        <v>#DIV/0!</v>
      </c>
      <c r="K87" s="59"/>
      <c r="L87" s="21"/>
      <c r="M87" s="21"/>
      <c r="N87" s="25"/>
      <c r="O87" s="26">
        <f t="shared" si="77"/>
        <v>0</v>
      </c>
      <c r="P87" s="5">
        <f t="shared" si="78"/>
        <v>0</v>
      </c>
      <c r="Q87" s="54" t="e">
        <f t="shared" si="79"/>
        <v>#DIV/0!</v>
      </c>
    </row>
    <row r="88" spans="1:17" ht="62.25" hidden="1" customHeight="1" x14ac:dyDescent="0.2">
      <c r="A88" s="36" t="s">
        <v>115</v>
      </c>
      <c r="B88" s="15" t="s">
        <v>116</v>
      </c>
      <c r="C88" s="15" t="s">
        <v>50</v>
      </c>
      <c r="D88" s="46" t="s">
        <v>117</v>
      </c>
      <c r="E88" s="31"/>
      <c r="F88" s="6"/>
      <c r="G88" s="6"/>
      <c r="H88" s="21"/>
      <c r="I88" s="22" t="e">
        <f t="shared" si="74"/>
        <v>#DIV/0!</v>
      </c>
      <c r="J88" s="25" t="e">
        <f t="shared" si="75"/>
        <v>#DIV/0!</v>
      </c>
      <c r="K88" s="59"/>
      <c r="L88" s="21"/>
      <c r="M88" s="21"/>
      <c r="N88" s="25"/>
      <c r="O88" s="26">
        <f t="shared" si="77"/>
        <v>0</v>
      </c>
      <c r="P88" s="5">
        <f t="shared" si="78"/>
        <v>0</v>
      </c>
      <c r="Q88" s="54" t="e">
        <f t="shared" si="79"/>
        <v>#DIV/0!</v>
      </c>
    </row>
    <row r="89" spans="1:17" ht="76.5" x14ac:dyDescent="0.2">
      <c r="A89" s="36" t="s">
        <v>118</v>
      </c>
      <c r="B89" s="7" t="s">
        <v>119</v>
      </c>
      <c r="C89" s="8" t="s">
        <v>57</v>
      </c>
      <c r="D89" s="37" t="s">
        <v>120</v>
      </c>
      <c r="E89" s="5">
        <v>240000</v>
      </c>
      <c r="F89" s="6">
        <v>277742</v>
      </c>
      <c r="G89" s="6">
        <v>77100</v>
      </c>
      <c r="H89" s="21">
        <v>69855</v>
      </c>
      <c r="I89" s="22">
        <f t="shared" si="74"/>
        <v>90.60311284046692</v>
      </c>
      <c r="J89" s="25">
        <f t="shared" si="75"/>
        <v>25.151039453881658</v>
      </c>
      <c r="K89" s="59"/>
      <c r="L89" s="21">
        <v>0</v>
      </c>
      <c r="M89" s="21">
        <v>0</v>
      </c>
      <c r="N89" s="25"/>
      <c r="O89" s="26">
        <f t="shared" si="77"/>
        <v>277742</v>
      </c>
      <c r="P89" s="5">
        <f t="shared" si="78"/>
        <v>69855</v>
      </c>
      <c r="Q89" s="54">
        <f t="shared" si="79"/>
        <v>25.151039453881658</v>
      </c>
    </row>
    <row r="90" spans="1:17" ht="21" hidden="1" customHeight="1" x14ac:dyDescent="0.2">
      <c r="A90" s="34"/>
      <c r="B90" s="2"/>
      <c r="C90" s="4"/>
      <c r="D90" s="44"/>
      <c r="E90" s="31" t="e">
        <f t="shared" si="73"/>
        <v>#DIV/0!</v>
      </c>
      <c r="F90" s="6"/>
      <c r="G90" s="6">
        <v>0</v>
      </c>
      <c r="H90" s="21">
        <v>0</v>
      </c>
      <c r="I90" s="22" t="e">
        <f t="shared" si="74"/>
        <v>#DIV/0!</v>
      </c>
      <c r="J90" s="25" t="e">
        <f t="shared" si="75"/>
        <v>#DIV/0!</v>
      </c>
      <c r="K90" s="59" t="e">
        <f>M90+#REF!</f>
        <v>#REF!</v>
      </c>
      <c r="L90" s="21">
        <v>0</v>
      </c>
      <c r="M90" s="21">
        <v>0</v>
      </c>
      <c r="N90" s="25" t="e">
        <f t="shared" si="76"/>
        <v>#DIV/0!</v>
      </c>
      <c r="O90" s="26">
        <f t="shared" si="77"/>
        <v>0</v>
      </c>
      <c r="P90" s="5">
        <f t="shared" si="78"/>
        <v>0</v>
      </c>
      <c r="Q90" s="54" t="e">
        <f t="shared" si="79"/>
        <v>#DIV/0!</v>
      </c>
    </row>
    <row r="91" spans="1:17" ht="57" customHeight="1" x14ac:dyDescent="0.2">
      <c r="A91" s="36" t="s">
        <v>121</v>
      </c>
      <c r="B91" s="7" t="s">
        <v>122</v>
      </c>
      <c r="C91" s="8" t="s">
        <v>57</v>
      </c>
      <c r="D91" s="37" t="s">
        <v>123</v>
      </c>
      <c r="E91" s="5">
        <f>E92</f>
        <v>30800</v>
      </c>
      <c r="F91" s="6">
        <f>F92</f>
        <v>30800</v>
      </c>
      <c r="G91" s="6">
        <f>G92</f>
        <v>30800</v>
      </c>
      <c r="H91" s="6">
        <f>H92</f>
        <v>14325</v>
      </c>
      <c r="I91" s="22">
        <f t="shared" si="74"/>
        <v>46.509740259740262</v>
      </c>
      <c r="J91" s="25">
        <f t="shared" si="75"/>
        <v>46.509740259740262</v>
      </c>
      <c r="K91" s="59"/>
      <c r="L91" s="21">
        <v>0</v>
      </c>
      <c r="M91" s="21">
        <v>0</v>
      </c>
      <c r="N91" s="25"/>
      <c r="O91" s="26">
        <f t="shared" si="77"/>
        <v>30800</v>
      </c>
      <c r="P91" s="5">
        <f t="shared" si="78"/>
        <v>14325</v>
      </c>
      <c r="Q91" s="54">
        <f t="shared" si="79"/>
        <v>46.509740259740262</v>
      </c>
    </row>
    <row r="92" spans="1:17" ht="27" customHeight="1" x14ac:dyDescent="0.2">
      <c r="A92" s="34"/>
      <c r="B92" s="3"/>
      <c r="C92" s="4"/>
      <c r="D92" s="44" t="s">
        <v>124</v>
      </c>
      <c r="E92" s="31">
        <f>F92</f>
        <v>30800</v>
      </c>
      <c r="F92" s="6">
        <v>30800</v>
      </c>
      <c r="G92" s="6">
        <v>30800</v>
      </c>
      <c r="H92" s="21">
        <v>14325</v>
      </c>
      <c r="I92" s="22">
        <f t="shared" si="74"/>
        <v>46.509740259740262</v>
      </c>
      <c r="J92" s="25">
        <f t="shared" si="75"/>
        <v>46.509740259740262</v>
      </c>
      <c r="K92" s="59"/>
      <c r="L92" s="21">
        <v>0</v>
      </c>
      <c r="M92" s="21">
        <v>0</v>
      </c>
      <c r="N92" s="25"/>
      <c r="O92" s="26">
        <f t="shared" si="77"/>
        <v>30800</v>
      </c>
      <c r="P92" s="5">
        <f t="shared" si="78"/>
        <v>14325</v>
      </c>
      <c r="Q92" s="54">
        <f t="shared" si="79"/>
        <v>46.509740259740262</v>
      </c>
    </row>
    <row r="93" spans="1:17" ht="33.75" customHeight="1" x14ac:dyDescent="0.2">
      <c r="A93" s="36" t="s">
        <v>125</v>
      </c>
      <c r="B93" s="7" t="s">
        <v>126</v>
      </c>
      <c r="C93" s="8" t="s">
        <v>68</v>
      </c>
      <c r="D93" s="39" t="s">
        <v>127</v>
      </c>
      <c r="E93" s="31"/>
      <c r="F93" s="6">
        <v>2200000</v>
      </c>
      <c r="G93" s="6">
        <v>2200000</v>
      </c>
      <c r="H93" s="21">
        <v>806100</v>
      </c>
      <c r="I93" s="22">
        <f t="shared" si="74"/>
        <v>36.640909090909091</v>
      </c>
      <c r="J93" s="25">
        <f t="shared" si="75"/>
        <v>36.640909090909091</v>
      </c>
      <c r="K93" s="59"/>
      <c r="L93" s="21"/>
      <c r="M93" s="21"/>
      <c r="N93" s="25"/>
      <c r="O93" s="26">
        <f t="shared" si="77"/>
        <v>2200000</v>
      </c>
      <c r="P93" s="5">
        <f t="shared" si="78"/>
        <v>806100</v>
      </c>
      <c r="Q93" s="54">
        <f t="shared" si="79"/>
        <v>36.640909090909091</v>
      </c>
    </row>
    <row r="94" spans="1:17" ht="52.5" hidden="1" customHeight="1" x14ac:dyDescent="0.2">
      <c r="A94" s="36" t="s">
        <v>128</v>
      </c>
      <c r="B94" s="12">
        <v>9800</v>
      </c>
      <c r="C94" s="15" t="s">
        <v>38</v>
      </c>
      <c r="D94" s="41" t="s">
        <v>39</v>
      </c>
      <c r="E94" s="31"/>
      <c r="F94" s="6"/>
      <c r="G94" s="6"/>
      <c r="H94" s="6"/>
      <c r="I94" s="22" t="e">
        <f t="shared" si="74"/>
        <v>#DIV/0!</v>
      </c>
      <c r="J94" s="25" t="e">
        <f t="shared" si="75"/>
        <v>#DIV/0!</v>
      </c>
      <c r="K94" s="59"/>
      <c r="L94" s="21"/>
      <c r="M94" s="21"/>
      <c r="N94" s="25" t="e">
        <f t="shared" si="76"/>
        <v>#DIV/0!</v>
      </c>
      <c r="O94" s="26">
        <f t="shared" si="77"/>
        <v>0</v>
      </c>
      <c r="P94" s="5">
        <f t="shared" si="78"/>
        <v>0</v>
      </c>
      <c r="Q94" s="54" t="e">
        <f t="shared" si="79"/>
        <v>#DIV/0!</v>
      </c>
    </row>
    <row r="95" spans="1:17" ht="32.25" hidden="1" customHeight="1" x14ac:dyDescent="0.2">
      <c r="A95" s="34" t="s">
        <v>129</v>
      </c>
      <c r="B95" s="3"/>
      <c r="C95" s="4"/>
      <c r="D95" s="35" t="s">
        <v>130</v>
      </c>
      <c r="E95" s="5">
        <f t="shared" ref="E95:M95" si="80">E96</f>
        <v>0</v>
      </c>
      <c r="F95" s="6">
        <f t="shared" si="80"/>
        <v>0</v>
      </c>
      <c r="G95" s="6">
        <f t="shared" si="80"/>
        <v>0</v>
      </c>
      <c r="H95" s="21">
        <f t="shared" si="80"/>
        <v>0</v>
      </c>
      <c r="I95" s="22" t="e">
        <f t="shared" si="74"/>
        <v>#DIV/0!</v>
      </c>
      <c r="J95" s="25" t="e">
        <f t="shared" si="75"/>
        <v>#DIV/0!</v>
      </c>
      <c r="K95" s="21">
        <f t="shared" si="80"/>
        <v>0</v>
      </c>
      <c r="L95" s="21">
        <f t="shared" si="80"/>
        <v>0</v>
      </c>
      <c r="M95" s="21">
        <f t="shared" si="80"/>
        <v>0</v>
      </c>
      <c r="N95" s="25" t="e">
        <f t="shared" si="76"/>
        <v>#DIV/0!</v>
      </c>
      <c r="O95" s="26">
        <f t="shared" si="77"/>
        <v>0</v>
      </c>
      <c r="P95" s="5">
        <f t="shared" si="78"/>
        <v>0</v>
      </c>
      <c r="Q95" s="54" t="e">
        <f t="shared" si="79"/>
        <v>#DIV/0!</v>
      </c>
    </row>
    <row r="96" spans="1:17" ht="31.5" hidden="1" customHeight="1" x14ac:dyDescent="0.2">
      <c r="A96" s="34" t="s">
        <v>131</v>
      </c>
      <c r="B96" s="3"/>
      <c r="C96" s="4"/>
      <c r="D96" s="35" t="s">
        <v>132</v>
      </c>
      <c r="E96" s="5">
        <f t="shared" ref="E96:M96" si="81">SUM(E97:E98)</f>
        <v>0</v>
      </c>
      <c r="F96" s="6">
        <f t="shared" si="81"/>
        <v>0</v>
      </c>
      <c r="G96" s="6">
        <f t="shared" si="81"/>
        <v>0</v>
      </c>
      <c r="H96" s="21">
        <f t="shared" si="81"/>
        <v>0</v>
      </c>
      <c r="I96" s="22" t="e">
        <f t="shared" si="74"/>
        <v>#DIV/0!</v>
      </c>
      <c r="J96" s="25" t="e">
        <f t="shared" si="75"/>
        <v>#DIV/0!</v>
      </c>
      <c r="K96" s="21">
        <f t="shared" si="81"/>
        <v>0</v>
      </c>
      <c r="L96" s="21">
        <f t="shared" si="81"/>
        <v>0</v>
      </c>
      <c r="M96" s="21">
        <f t="shared" si="81"/>
        <v>0</v>
      </c>
      <c r="N96" s="25" t="e">
        <f t="shared" si="76"/>
        <v>#DIV/0!</v>
      </c>
      <c r="O96" s="26">
        <f t="shared" si="77"/>
        <v>0</v>
      </c>
      <c r="P96" s="5">
        <f t="shared" si="78"/>
        <v>0</v>
      </c>
      <c r="Q96" s="54" t="e">
        <f t="shared" si="79"/>
        <v>#DIV/0!</v>
      </c>
    </row>
    <row r="97" spans="1:17" ht="33" hidden="1" customHeight="1" x14ac:dyDescent="0.2">
      <c r="A97" s="36" t="s">
        <v>133</v>
      </c>
      <c r="B97" s="7" t="s">
        <v>134</v>
      </c>
      <c r="C97" s="8" t="s">
        <v>50</v>
      </c>
      <c r="D97" s="37" t="s">
        <v>135</v>
      </c>
      <c r="E97" s="31"/>
      <c r="F97" s="6"/>
      <c r="G97" s="6"/>
      <c r="H97" s="21"/>
      <c r="I97" s="22" t="e">
        <f t="shared" si="74"/>
        <v>#DIV/0!</v>
      </c>
      <c r="J97" s="25" t="e">
        <f t="shared" si="75"/>
        <v>#DIV/0!</v>
      </c>
      <c r="K97" s="59"/>
      <c r="L97" s="21"/>
      <c r="M97" s="21"/>
      <c r="N97" s="25"/>
      <c r="O97" s="26">
        <f t="shared" si="77"/>
        <v>0</v>
      </c>
      <c r="P97" s="5">
        <f t="shared" si="78"/>
        <v>0</v>
      </c>
      <c r="Q97" s="54" t="e">
        <f t="shared" si="79"/>
        <v>#DIV/0!</v>
      </c>
    </row>
    <row r="98" spans="1:17" ht="48.75" hidden="1" customHeight="1" x14ac:dyDescent="0.2">
      <c r="A98" s="36" t="s">
        <v>131</v>
      </c>
      <c r="B98" s="15" t="s">
        <v>37</v>
      </c>
      <c r="C98" s="15" t="s">
        <v>38</v>
      </c>
      <c r="D98" s="41" t="s">
        <v>39</v>
      </c>
      <c r="E98" s="31"/>
      <c r="F98" s="6"/>
      <c r="G98" s="6"/>
      <c r="H98" s="21"/>
      <c r="I98" s="22" t="e">
        <f t="shared" si="74"/>
        <v>#DIV/0!</v>
      </c>
      <c r="J98" s="25" t="e">
        <f t="shared" si="75"/>
        <v>#DIV/0!</v>
      </c>
      <c r="K98" s="59"/>
      <c r="L98" s="21"/>
      <c r="M98" s="21"/>
      <c r="N98" s="25" t="e">
        <f t="shared" si="76"/>
        <v>#DIV/0!</v>
      </c>
      <c r="O98" s="26">
        <f t="shared" si="77"/>
        <v>0</v>
      </c>
      <c r="P98" s="5">
        <f t="shared" si="78"/>
        <v>0</v>
      </c>
      <c r="Q98" s="54" t="e">
        <f t="shared" si="79"/>
        <v>#DIV/0!</v>
      </c>
    </row>
    <row r="99" spans="1:17" ht="30.75" customHeight="1" x14ac:dyDescent="0.2">
      <c r="A99" s="34" t="s">
        <v>136</v>
      </c>
      <c r="B99" s="3"/>
      <c r="C99" s="4"/>
      <c r="D99" s="35" t="s">
        <v>137</v>
      </c>
      <c r="E99" s="5">
        <f t="shared" ref="E99:M99" si="82">E100</f>
        <v>32788000</v>
      </c>
      <c r="F99" s="6">
        <f t="shared" si="82"/>
        <v>33113000</v>
      </c>
      <c r="G99" s="6">
        <f t="shared" si="82"/>
        <v>8960000</v>
      </c>
      <c r="H99" s="21">
        <f t="shared" si="82"/>
        <v>8076443</v>
      </c>
      <c r="I99" s="22">
        <f t="shared" si="74"/>
        <v>90.138872767857151</v>
      </c>
      <c r="J99" s="25">
        <f t="shared" si="75"/>
        <v>24.390550539063209</v>
      </c>
      <c r="K99" s="21">
        <f t="shared" si="82"/>
        <v>819400</v>
      </c>
      <c r="L99" s="21">
        <f t="shared" si="82"/>
        <v>819400</v>
      </c>
      <c r="M99" s="21">
        <f t="shared" si="82"/>
        <v>0</v>
      </c>
      <c r="N99" s="25">
        <f t="shared" si="76"/>
        <v>0</v>
      </c>
      <c r="O99" s="26">
        <f t="shared" si="77"/>
        <v>33932400</v>
      </c>
      <c r="P99" s="5">
        <f t="shared" si="78"/>
        <v>8076443</v>
      </c>
      <c r="Q99" s="54">
        <f t="shared" si="79"/>
        <v>23.801567233676369</v>
      </c>
    </row>
    <row r="100" spans="1:17" ht="32.25" customHeight="1" x14ac:dyDescent="0.2">
      <c r="A100" s="34" t="s">
        <v>138</v>
      </c>
      <c r="B100" s="3"/>
      <c r="C100" s="4"/>
      <c r="D100" s="35" t="s">
        <v>139</v>
      </c>
      <c r="E100" s="31">
        <f>SUM(E101:E108)</f>
        <v>32788000</v>
      </c>
      <c r="F100" s="6">
        <f t="shared" ref="F100:M100" si="83">SUM(F101:F108)</f>
        <v>33113000</v>
      </c>
      <c r="G100" s="6">
        <f t="shared" si="83"/>
        <v>8960000</v>
      </c>
      <c r="H100" s="21">
        <f t="shared" si="83"/>
        <v>8076443</v>
      </c>
      <c r="I100" s="22">
        <f t="shared" si="74"/>
        <v>90.138872767857151</v>
      </c>
      <c r="J100" s="25">
        <f t="shared" si="75"/>
        <v>24.390550539063209</v>
      </c>
      <c r="K100" s="21">
        <f t="shared" si="83"/>
        <v>819400</v>
      </c>
      <c r="L100" s="21">
        <f t="shared" si="83"/>
        <v>819400</v>
      </c>
      <c r="M100" s="21">
        <f t="shared" si="83"/>
        <v>0</v>
      </c>
      <c r="N100" s="25">
        <f t="shared" si="76"/>
        <v>0</v>
      </c>
      <c r="O100" s="26">
        <f t="shared" si="77"/>
        <v>33932400</v>
      </c>
      <c r="P100" s="5">
        <f t="shared" si="78"/>
        <v>8076443</v>
      </c>
      <c r="Q100" s="54">
        <f t="shared" si="79"/>
        <v>23.801567233676369</v>
      </c>
    </row>
    <row r="101" spans="1:17" ht="58.5" customHeight="1" x14ac:dyDescent="0.2">
      <c r="A101" s="36" t="s">
        <v>140</v>
      </c>
      <c r="B101" s="7" t="s">
        <v>141</v>
      </c>
      <c r="C101" s="8" t="s">
        <v>69</v>
      </c>
      <c r="D101" s="37" t="s">
        <v>142</v>
      </c>
      <c r="E101" s="5">
        <v>14381800</v>
      </c>
      <c r="F101" s="6">
        <v>14381800</v>
      </c>
      <c r="G101" s="6">
        <v>3870000</v>
      </c>
      <c r="H101" s="21">
        <v>3708820</v>
      </c>
      <c r="I101" s="22">
        <f t="shared" si="74"/>
        <v>95.835142118863047</v>
      </c>
      <c r="J101" s="25">
        <f t="shared" si="75"/>
        <v>25.788287975079616</v>
      </c>
      <c r="K101" s="21">
        <v>819400</v>
      </c>
      <c r="L101" s="21">
        <v>819400</v>
      </c>
      <c r="M101" s="21"/>
      <c r="N101" s="25">
        <f t="shared" si="76"/>
        <v>0</v>
      </c>
      <c r="O101" s="26">
        <f t="shared" si="77"/>
        <v>15201200</v>
      </c>
      <c r="P101" s="5">
        <f t="shared" si="78"/>
        <v>3708820</v>
      </c>
      <c r="Q101" s="54">
        <f t="shared" si="79"/>
        <v>24.39820540483646</v>
      </c>
    </row>
    <row r="102" spans="1:17" ht="23.25" customHeight="1" x14ac:dyDescent="0.2">
      <c r="A102" s="36" t="s">
        <v>143</v>
      </c>
      <c r="B102" s="7" t="s">
        <v>144</v>
      </c>
      <c r="C102" s="8" t="s">
        <v>145</v>
      </c>
      <c r="D102" s="37" t="s">
        <v>146</v>
      </c>
      <c r="E102" s="5">
        <v>8655900</v>
      </c>
      <c r="F102" s="6">
        <v>8655900</v>
      </c>
      <c r="G102" s="6">
        <v>2428000</v>
      </c>
      <c r="H102" s="21">
        <v>2168680</v>
      </c>
      <c r="I102" s="22">
        <f t="shared" si="74"/>
        <v>89.319604612850085</v>
      </c>
      <c r="J102" s="25">
        <f t="shared" si="75"/>
        <v>25.054355988400971</v>
      </c>
      <c r="K102" s="59"/>
      <c r="L102" s="21"/>
      <c r="M102" s="21"/>
      <c r="N102" s="25" t="e">
        <f t="shared" si="76"/>
        <v>#DIV/0!</v>
      </c>
      <c r="O102" s="26">
        <f t="shared" si="77"/>
        <v>8655900</v>
      </c>
      <c r="P102" s="5">
        <f t="shared" si="78"/>
        <v>2168680</v>
      </c>
      <c r="Q102" s="54">
        <f t="shared" si="79"/>
        <v>25.054355988400971</v>
      </c>
    </row>
    <row r="103" spans="1:17" ht="42" customHeight="1" x14ac:dyDescent="0.2">
      <c r="A103" s="36" t="s">
        <v>147</v>
      </c>
      <c r="B103" s="7" t="s">
        <v>148</v>
      </c>
      <c r="C103" s="8" t="s">
        <v>149</v>
      </c>
      <c r="D103" s="37" t="s">
        <v>150</v>
      </c>
      <c r="E103" s="5">
        <v>8800300</v>
      </c>
      <c r="F103" s="6">
        <v>8800300</v>
      </c>
      <c r="G103" s="6">
        <v>2335000</v>
      </c>
      <c r="H103" s="21">
        <v>1981406</v>
      </c>
      <c r="I103" s="22">
        <f t="shared" si="74"/>
        <v>84.856788008565303</v>
      </c>
      <c r="J103" s="25">
        <f t="shared" si="75"/>
        <v>22.515209708759929</v>
      </c>
      <c r="K103" s="59"/>
      <c r="L103" s="21"/>
      <c r="M103" s="21"/>
      <c r="N103" s="25" t="e">
        <f t="shared" si="76"/>
        <v>#DIV/0!</v>
      </c>
      <c r="O103" s="26">
        <f t="shared" si="77"/>
        <v>8800300</v>
      </c>
      <c r="P103" s="5">
        <f t="shared" si="78"/>
        <v>1981406</v>
      </c>
      <c r="Q103" s="54">
        <f t="shared" si="79"/>
        <v>22.515209708759929</v>
      </c>
    </row>
    <row r="104" spans="1:17" ht="31.5" customHeight="1" x14ac:dyDescent="0.2">
      <c r="A104" s="36" t="s">
        <v>151</v>
      </c>
      <c r="B104" s="7" t="s">
        <v>152</v>
      </c>
      <c r="C104" s="8" t="s">
        <v>153</v>
      </c>
      <c r="D104" s="37" t="s">
        <v>154</v>
      </c>
      <c r="E104" s="5">
        <v>950000</v>
      </c>
      <c r="F104" s="6">
        <v>950000</v>
      </c>
      <c r="G104" s="6">
        <v>243000</v>
      </c>
      <c r="H104" s="21">
        <v>211499</v>
      </c>
      <c r="I104" s="22">
        <f t="shared" si="74"/>
        <v>87.036625514403283</v>
      </c>
      <c r="J104" s="25">
        <f t="shared" si="75"/>
        <v>22.263052631578947</v>
      </c>
      <c r="K104" s="59"/>
      <c r="L104" s="21">
        <v>0</v>
      </c>
      <c r="M104" s="21">
        <v>0</v>
      </c>
      <c r="N104" s="25"/>
      <c r="O104" s="26">
        <f t="shared" si="77"/>
        <v>950000</v>
      </c>
      <c r="P104" s="5">
        <f t="shared" si="78"/>
        <v>211499</v>
      </c>
      <c r="Q104" s="54">
        <f t="shared" si="79"/>
        <v>22.263052631578947</v>
      </c>
    </row>
    <row r="105" spans="1:17" ht="31.5" hidden="1" customHeight="1" x14ac:dyDescent="0.2">
      <c r="A105" s="36" t="s">
        <v>155</v>
      </c>
      <c r="B105" s="12">
        <v>4082</v>
      </c>
      <c r="C105" s="13" t="s">
        <v>153</v>
      </c>
      <c r="D105" s="46" t="s">
        <v>156</v>
      </c>
      <c r="E105" s="31"/>
      <c r="F105" s="6"/>
      <c r="G105" s="6"/>
      <c r="H105" s="21"/>
      <c r="I105" s="22" t="e">
        <f t="shared" si="74"/>
        <v>#DIV/0!</v>
      </c>
      <c r="J105" s="25" t="e">
        <f t="shared" si="75"/>
        <v>#DIV/0!</v>
      </c>
      <c r="K105" s="59"/>
      <c r="L105" s="21"/>
      <c r="M105" s="21"/>
      <c r="N105" s="25"/>
      <c r="O105" s="26">
        <f t="shared" si="77"/>
        <v>0</v>
      </c>
      <c r="P105" s="5">
        <f t="shared" si="78"/>
        <v>0</v>
      </c>
      <c r="Q105" s="54" t="e">
        <f t="shared" si="79"/>
        <v>#DIV/0!</v>
      </c>
    </row>
    <row r="106" spans="1:17" ht="31.5" customHeight="1" x14ac:dyDescent="0.2">
      <c r="A106" s="36" t="s">
        <v>221</v>
      </c>
      <c r="B106" s="7" t="s">
        <v>87</v>
      </c>
      <c r="C106" s="8" t="s">
        <v>20</v>
      </c>
      <c r="D106" s="37" t="s">
        <v>88</v>
      </c>
      <c r="E106" s="31"/>
      <c r="F106" s="6">
        <v>230000</v>
      </c>
      <c r="G106" s="6">
        <v>52000</v>
      </c>
      <c r="H106" s="21">
        <v>6038</v>
      </c>
      <c r="I106" s="22">
        <f t="shared" ref="I106:I107" si="84">H106/G106*100</f>
        <v>11.611538461538462</v>
      </c>
      <c r="J106" s="25">
        <f t="shared" ref="J106:J107" si="85">H106/F106*100</f>
        <v>2.6252173913043477</v>
      </c>
      <c r="K106" s="59"/>
      <c r="L106" s="21"/>
      <c r="M106" s="21"/>
      <c r="N106" s="25"/>
      <c r="O106" s="26">
        <f t="shared" ref="O106:O107" si="86">F106+L106</f>
        <v>230000</v>
      </c>
      <c r="P106" s="5">
        <f t="shared" ref="P106:P107" si="87">H106+M106</f>
        <v>6038</v>
      </c>
      <c r="Q106" s="54">
        <f t="shared" ref="Q106:Q107" si="88">P106/O106*100</f>
        <v>2.6252173913043477</v>
      </c>
    </row>
    <row r="107" spans="1:17" ht="31.5" customHeight="1" x14ac:dyDescent="0.2">
      <c r="A107" s="36" t="s">
        <v>222</v>
      </c>
      <c r="B107" s="7" t="s">
        <v>90</v>
      </c>
      <c r="C107" s="8" t="s">
        <v>20</v>
      </c>
      <c r="D107" s="37" t="s">
        <v>91</v>
      </c>
      <c r="E107" s="31"/>
      <c r="F107" s="6">
        <v>95000</v>
      </c>
      <c r="G107" s="6">
        <v>32000</v>
      </c>
      <c r="H107" s="21"/>
      <c r="I107" s="22">
        <f t="shared" si="84"/>
        <v>0</v>
      </c>
      <c r="J107" s="25">
        <f t="shared" si="85"/>
        <v>0</v>
      </c>
      <c r="K107" s="59"/>
      <c r="L107" s="21"/>
      <c r="M107" s="21"/>
      <c r="N107" s="25"/>
      <c r="O107" s="26">
        <f t="shared" si="86"/>
        <v>95000</v>
      </c>
      <c r="P107" s="5">
        <f t="shared" si="87"/>
        <v>0</v>
      </c>
      <c r="Q107" s="54">
        <f t="shared" si="88"/>
        <v>0</v>
      </c>
    </row>
    <row r="108" spans="1:17" ht="46.5" hidden="1" customHeight="1" x14ac:dyDescent="0.2">
      <c r="A108" s="36" t="s">
        <v>157</v>
      </c>
      <c r="B108" s="15" t="s">
        <v>37</v>
      </c>
      <c r="C108" s="15" t="s">
        <v>38</v>
      </c>
      <c r="D108" s="41" t="s">
        <v>39</v>
      </c>
      <c r="E108" s="31"/>
      <c r="F108" s="6"/>
      <c r="G108" s="6"/>
      <c r="H108" s="21"/>
      <c r="I108" s="22" t="e">
        <f t="shared" si="74"/>
        <v>#DIV/0!</v>
      </c>
      <c r="J108" s="25" t="e">
        <f t="shared" si="75"/>
        <v>#DIV/0!</v>
      </c>
      <c r="K108" s="59"/>
      <c r="L108" s="21"/>
      <c r="M108" s="21"/>
      <c r="N108" s="25"/>
      <c r="O108" s="26">
        <f t="shared" si="77"/>
        <v>0</v>
      </c>
      <c r="P108" s="5">
        <f t="shared" si="78"/>
        <v>0</v>
      </c>
      <c r="Q108" s="54" t="e">
        <f t="shared" si="79"/>
        <v>#DIV/0!</v>
      </c>
    </row>
    <row r="109" spans="1:17" ht="33.75" customHeight="1" x14ac:dyDescent="0.2">
      <c r="A109" s="34" t="s">
        <v>158</v>
      </c>
      <c r="B109" s="7"/>
      <c r="C109" s="8"/>
      <c r="D109" s="39" t="s">
        <v>159</v>
      </c>
      <c r="E109" s="5">
        <f t="shared" ref="E109:M109" si="89">E110</f>
        <v>0</v>
      </c>
      <c r="F109" s="6">
        <f t="shared" si="89"/>
        <v>0</v>
      </c>
      <c r="G109" s="6">
        <f t="shared" si="89"/>
        <v>0</v>
      </c>
      <c r="H109" s="21">
        <f t="shared" si="89"/>
        <v>0</v>
      </c>
      <c r="I109" s="22" t="e">
        <f t="shared" si="74"/>
        <v>#DIV/0!</v>
      </c>
      <c r="J109" s="25" t="e">
        <f t="shared" si="75"/>
        <v>#DIV/0!</v>
      </c>
      <c r="K109" s="21">
        <f t="shared" si="89"/>
        <v>15000</v>
      </c>
      <c r="L109" s="21">
        <f t="shared" si="89"/>
        <v>0</v>
      </c>
      <c r="M109" s="21">
        <f t="shared" si="89"/>
        <v>0</v>
      </c>
      <c r="N109" s="25" t="e">
        <f t="shared" si="76"/>
        <v>#DIV/0!</v>
      </c>
      <c r="O109" s="26">
        <f t="shared" si="77"/>
        <v>0</v>
      </c>
      <c r="P109" s="5">
        <f t="shared" si="78"/>
        <v>0</v>
      </c>
      <c r="Q109" s="54" t="e">
        <f t="shared" si="79"/>
        <v>#DIV/0!</v>
      </c>
    </row>
    <row r="110" spans="1:17" ht="29.25" customHeight="1" x14ac:dyDescent="0.2">
      <c r="A110" s="34" t="s">
        <v>160</v>
      </c>
      <c r="B110" s="7"/>
      <c r="C110" s="8"/>
      <c r="D110" s="39" t="s">
        <v>161</v>
      </c>
      <c r="E110" s="5">
        <f t="shared" ref="E110:M110" si="90">SUM(E111:E112)</f>
        <v>0</v>
      </c>
      <c r="F110" s="6">
        <f t="shared" si="90"/>
        <v>0</v>
      </c>
      <c r="G110" s="6">
        <f t="shared" si="90"/>
        <v>0</v>
      </c>
      <c r="H110" s="21">
        <f t="shared" si="90"/>
        <v>0</v>
      </c>
      <c r="I110" s="22" t="e">
        <f t="shared" si="74"/>
        <v>#DIV/0!</v>
      </c>
      <c r="J110" s="25" t="e">
        <f t="shared" si="75"/>
        <v>#DIV/0!</v>
      </c>
      <c r="K110" s="21">
        <f t="shared" si="90"/>
        <v>15000</v>
      </c>
      <c r="L110" s="21">
        <f t="shared" si="90"/>
        <v>0</v>
      </c>
      <c r="M110" s="21">
        <f t="shared" si="90"/>
        <v>0</v>
      </c>
      <c r="N110" s="25" t="e">
        <f t="shared" si="76"/>
        <v>#DIV/0!</v>
      </c>
      <c r="O110" s="26">
        <f t="shared" si="77"/>
        <v>0</v>
      </c>
      <c r="P110" s="5">
        <f t="shared" si="78"/>
        <v>0</v>
      </c>
      <c r="Q110" s="54" t="e">
        <f t="shared" si="79"/>
        <v>#DIV/0!</v>
      </c>
    </row>
    <row r="111" spans="1:17" ht="30.75" customHeight="1" x14ac:dyDescent="0.2">
      <c r="A111" s="34" t="s">
        <v>162</v>
      </c>
      <c r="B111" s="7">
        <v>8311</v>
      </c>
      <c r="C111" s="8" t="s">
        <v>163</v>
      </c>
      <c r="D111" s="39" t="s">
        <v>164</v>
      </c>
      <c r="E111" s="31"/>
      <c r="F111" s="6"/>
      <c r="G111" s="6"/>
      <c r="H111" s="21">
        <v>0</v>
      </c>
      <c r="I111" s="22" t="e">
        <f t="shared" si="74"/>
        <v>#DIV/0!</v>
      </c>
      <c r="J111" s="25" t="e">
        <f t="shared" si="75"/>
        <v>#DIV/0!</v>
      </c>
      <c r="K111" s="59">
        <v>15000</v>
      </c>
      <c r="L111" s="21"/>
      <c r="M111" s="21"/>
      <c r="N111" s="25" t="e">
        <f t="shared" si="76"/>
        <v>#DIV/0!</v>
      </c>
      <c r="O111" s="26">
        <f t="shared" si="77"/>
        <v>0</v>
      </c>
      <c r="P111" s="5">
        <f t="shared" si="78"/>
        <v>0</v>
      </c>
      <c r="Q111" s="54" t="e">
        <f t="shared" si="79"/>
        <v>#DIV/0!</v>
      </c>
    </row>
    <row r="112" spans="1:17" ht="45" hidden="1" customHeight="1" x14ac:dyDescent="0.2">
      <c r="A112" s="36" t="s">
        <v>165</v>
      </c>
      <c r="B112" s="15" t="s">
        <v>37</v>
      </c>
      <c r="C112" s="15" t="s">
        <v>38</v>
      </c>
      <c r="D112" s="41" t="s">
        <v>39</v>
      </c>
      <c r="E112" s="31"/>
      <c r="F112" s="6"/>
      <c r="G112" s="6"/>
      <c r="H112" s="21"/>
      <c r="I112" s="22" t="e">
        <f t="shared" si="74"/>
        <v>#DIV/0!</v>
      </c>
      <c r="J112" s="25" t="e">
        <f t="shared" si="75"/>
        <v>#DIV/0!</v>
      </c>
      <c r="K112" s="59"/>
      <c r="L112" s="21"/>
      <c r="M112" s="21"/>
      <c r="N112" s="25"/>
      <c r="O112" s="26">
        <f t="shared" si="77"/>
        <v>0</v>
      </c>
      <c r="P112" s="5">
        <f t="shared" si="78"/>
        <v>0</v>
      </c>
      <c r="Q112" s="54" t="e">
        <f t="shared" si="79"/>
        <v>#DIV/0!</v>
      </c>
    </row>
    <row r="113" spans="1:17" ht="30.75" customHeight="1" x14ac:dyDescent="0.2">
      <c r="A113" s="34" t="s">
        <v>166</v>
      </c>
      <c r="B113" s="3"/>
      <c r="C113" s="4"/>
      <c r="D113" s="35" t="s">
        <v>167</v>
      </c>
      <c r="E113" s="5">
        <f>E114</f>
        <v>17304400</v>
      </c>
      <c r="F113" s="6">
        <f>F114</f>
        <v>18436400</v>
      </c>
      <c r="G113" s="6">
        <f>G114</f>
        <v>17180800</v>
      </c>
      <c r="H113" s="21">
        <f t="shared" ref="H113:M113" si="91">H114</f>
        <v>16358400</v>
      </c>
      <c r="I113" s="22">
        <f t="shared" si="74"/>
        <v>95.213261314956227</v>
      </c>
      <c r="J113" s="25">
        <f t="shared" si="75"/>
        <v>88.728819075307541</v>
      </c>
      <c r="K113" s="21">
        <f t="shared" si="91"/>
        <v>0</v>
      </c>
      <c r="L113" s="21">
        <f t="shared" si="91"/>
        <v>3850000</v>
      </c>
      <c r="M113" s="21">
        <f t="shared" si="91"/>
        <v>0</v>
      </c>
      <c r="N113" s="25">
        <f t="shared" si="76"/>
        <v>0</v>
      </c>
      <c r="O113" s="26">
        <f t="shared" si="77"/>
        <v>22286400</v>
      </c>
      <c r="P113" s="5">
        <f t="shared" si="78"/>
        <v>16358400</v>
      </c>
      <c r="Q113" s="54">
        <f t="shared" si="79"/>
        <v>73.400818436355806</v>
      </c>
    </row>
    <row r="114" spans="1:17" ht="41.25" customHeight="1" x14ac:dyDescent="0.2">
      <c r="A114" s="34" t="s">
        <v>168</v>
      </c>
      <c r="B114" s="3"/>
      <c r="C114" s="4"/>
      <c r="D114" s="35" t="s">
        <v>169</v>
      </c>
      <c r="E114" s="5">
        <f>SUM(E117:E122)</f>
        <v>17304400</v>
      </c>
      <c r="F114" s="6">
        <f>SUM(F116:F122)</f>
        <v>18436400</v>
      </c>
      <c r="G114" s="6">
        <f>SUM(G116:G122)</f>
        <v>17180800</v>
      </c>
      <c r="H114" s="6">
        <f>SUM(H116:H122)</f>
        <v>16358400</v>
      </c>
      <c r="I114" s="22">
        <f t="shared" si="74"/>
        <v>95.213261314956227</v>
      </c>
      <c r="J114" s="25">
        <f t="shared" si="75"/>
        <v>88.728819075307541</v>
      </c>
      <c r="K114" s="21">
        <f>SUM(K117:K122)</f>
        <v>0</v>
      </c>
      <c r="L114" s="6">
        <f>SUM(L116:L122)</f>
        <v>3850000</v>
      </c>
      <c r="M114" s="6">
        <f>SUM(M116:M122)</f>
        <v>0</v>
      </c>
      <c r="N114" s="25">
        <f t="shared" si="76"/>
        <v>0</v>
      </c>
      <c r="O114" s="26">
        <f t="shared" si="77"/>
        <v>22286400</v>
      </c>
      <c r="P114" s="5">
        <f t="shared" si="78"/>
        <v>16358400</v>
      </c>
      <c r="Q114" s="54">
        <f t="shared" si="79"/>
        <v>73.400818436355806</v>
      </c>
    </row>
    <row r="115" spans="1:17" ht="24" hidden="1" customHeight="1" x14ac:dyDescent="0.2">
      <c r="A115" s="7" t="s">
        <v>204</v>
      </c>
      <c r="B115" s="7" t="s">
        <v>205</v>
      </c>
      <c r="C115" s="8" t="s">
        <v>38</v>
      </c>
      <c r="D115" s="72" t="s">
        <v>206</v>
      </c>
      <c r="E115" s="67"/>
      <c r="F115" s="77">
        <f>F116</f>
        <v>0</v>
      </c>
      <c r="G115" s="77"/>
      <c r="H115" s="77">
        <f t="shared" ref="H115" si="92">H116</f>
        <v>0</v>
      </c>
      <c r="I115" s="22" t="e">
        <f t="shared" ref="I115:I116" si="93">H115/G115*100</f>
        <v>#DIV/0!</v>
      </c>
      <c r="J115" s="25" t="e">
        <f t="shared" ref="J115:J116" si="94">H115/F115*100</f>
        <v>#DIV/0!</v>
      </c>
      <c r="K115" s="60"/>
      <c r="L115" s="21"/>
      <c r="M115" s="21"/>
      <c r="N115" s="25"/>
      <c r="O115" s="26">
        <f t="shared" ref="O115:O116" si="95">F115+L115</f>
        <v>0</v>
      </c>
      <c r="P115" s="5">
        <f t="shared" ref="P115:P116" si="96">H115+M115</f>
        <v>0</v>
      </c>
      <c r="Q115" s="54" t="e">
        <f t="shared" ref="Q115:Q116" si="97">P115/O115*100</f>
        <v>#DIV/0!</v>
      </c>
    </row>
    <row r="116" spans="1:17" ht="45.75" hidden="1" customHeight="1" x14ac:dyDescent="0.2">
      <c r="A116" s="7"/>
      <c r="B116" s="7"/>
      <c r="C116" s="8"/>
      <c r="D116" s="78" t="s">
        <v>207</v>
      </c>
      <c r="E116" s="67"/>
      <c r="F116" s="77"/>
      <c r="G116" s="6"/>
      <c r="H116" s="21"/>
      <c r="I116" s="22" t="e">
        <f t="shared" si="93"/>
        <v>#DIV/0!</v>
      </c>
      <c r="J116" s="25" t="e">
        <f t="shared" si="94"/>
        <v>#DIV/0!</v>
      </c>
      <c r="K116" s="60"/>
      <c r="L116" s="21"/>
      <c r="M116" s="21"/>
      <c r="N116" s="25"/>
      <c r="O116" s="26">
        <f t="shared" si="95"/>
        <v>0</v>
      </c>
      <c r="P116" s="5">
        <f t="shared" si="96"/>
        <v>0</v>
      </c>
      <c r="Q116" s="54" t="e">
        <f t="shared" si="97"/>
        <v>#DIV/0!</v>
      </c>
    </row>
    <row r="117" spans="1:17" ht="18.75" customHeight="1" x14ac:dyDescent="0.2">
      <c r="A117" s="36" t="s">
        <v>170</v>
      </c>
      <c r="B117" s="7" t="s">
        <v>171</v>
      </c>
      <c r="C117" s="8" t="s">
        <v>172</v>
      </c>
      <c r="D117" s="37" t="s">
        <v>173</v>
      </c>
      <c r="E117" s="31">
        <v>1000000</v>
      </c>
      <c r="F117" s="27">
        <v>1000000</v>
      </c>
      <c r="G117" s="6">
        <v>222400</v>
      </c>
      <c r="H117" s="21">
        <v>0</v>
      </c>
      <c r="I117" s="22">
        <f t="shared" si="74"/>
        <v>0</v>
      </c>
      <c r="J117" s="25">
        <f t="shared" si="75"/>
        <v>0</v>
      </c>
      <c r="K117" s="59"/>
      <c r="L117" s="21">
        <v>0</v>
      </c>
      <c r="M117" s="21">
        <v>0</v>
      </c>
      <c r="N117" s="25"/>
      <c r="O117" s="26">
        <f t="shared" si="77"/>
        <v>1000000</v>
      </c>
      <c r="P117" s="5">
        <f t="shared" si="78"/>
        <v>0</v>
      </c>
      <c r="Q117" s="54">
        <f t="shared" si="79"/>
        <v>0</v>
      </c>
    </row>
    <row r="118" spans="1:17" ht="18.75" customHeight="1" x14ac:dyDescent="0.2">
      <c r="A118" s="36" t="s">
        <v>174</v>
      </c>
      <c r="B118" s="7" t="s">
        <v>175</v>
      </c>
      <c r="C118" s="8" t="s">
        <v>38</v>
      </c>
      <c r="D118" s="47" t="s">
        <v>176</v>
      </c>
      <c r="E118" s="31"/>
      <c r="F118" s="6">
        <v>532000</v>
      </c>
      <c r="G118" s="6">
        <v>54000</v>
      </c>
      <c r="H118" s="21">
        <v>54000</v>
      </c>
      <c r="I118" s="22">
        <f t="shared" si="74"/>
        <v>100</v>
      </c>
      <c r="J118" s="25">
        <f t="shared" si="75"/>
        <v>10.150375939849624</v>
      </c>
      <c r="K118" s="59"/>
      <c r="L118" s="21"/>
      <c r="M118" s="21"/>
      <c r="N118" s="25"/>
      <c r="O118" s="26">
        <f t="shared" si="77"/>
        <v>532000</v>
      </c>
      <c r="P118" s="5">
        <f t="shared" si="78"/>
        <v>54000</v>
      </c>
      <c r="Q118" s="54">
        <f t="shared" si="79"/>
        <v>10.150375939849624</v>
      </c>
    </row>
    <row r="119" spans="1:17" ht="41.25" customHeight="1" x14ac:dyDescent="0.2">
      <c r="A119" s="36" t="s">
        <v>177</v>
      </c>
      <c r="B119" s="7" t="s">
        <v>178</v>
      </c>
      <c r="C119" s="8" t="s">
        <v>38</v>
      </c>
      <c r="D119" s="37" t="s">
        <v>179</v>
      </c>
      <c r="E119" s="5">
        <v>16304400</v>
      </c>
      <c r="F119" s="6">
        <v>16304400</v>
      </c>
      <c r="G119" s="6">
        <v>16304400</v>
      </c>
      <c r="H119" s="21">
        <v>16304400</v>
      </c>
      <c r="I119" s="22">
        <f t="shared" si="74"/>
        <v>100</v>
      </c>
      <c r="J119" s="25">
        <f t="shared" si="75"/>
        <v>100</v>
      </c>
      <c r="K119" s="59"/>
      <c r="L119" s="21">
        <v>0</v>
      </c>
      <c r="M119" s="21">
        <v>0</v>
      </c>
      <c r="N119" s="25"/>
      <c r="O119" s="26">
        <f t="shared" si="77"/>
        <v>16304400</v>
      </c>
      <c r="P119" s="5">
        <f t="shared" si="78"/>
        <v>16304400</v>
      </c>
      <c r="Q119" s="54">
        <f t="shared" si="79"/>
        <v>100</v>
      </c>
    </row>
    <row r="120" spans="1:17" ht="29.25" customHeight="1" x14ac:dyDescent="0.2">
      <c r="A120" s="36" t="s">
        <v>189</v>
      </c>
      <c r="B120" s="7" t="s">
        <v>188</v>
      </c>
      <c r="C120" s="8" t="s">
        <v>38</v>
      </c>
      <c r="D120" s="48" t="s">
        <v>180</v>
      </c>
      <c r="E120" s="5"/>
      <c r="F120" s="6"/>
      <c r="G120" s="6"/>
      <c r="H120" s="21"/>
      <c r="I120" s="22"/>
      <c r="J120" s="25"/>
      <c r="K120" s="21"/>
      <c r="L120" s="21">
        <v>2200000</v>
      </c>
      <c r="M120" s="21"/>
      <c r="N120" s="25">
        <f t="shared" si="76"/>
        <v>0</v>
      </c>
      <c r="O120" s="26">
        <f t="shared" si="77"/>
        <v>2200000</v>
      </c>
      <c r="P120" s="5">
        <f t="shared" si="78"/>
        <v>0</v>
      </c>
      <c r="Q120" s="54">
        <f t="shared" si="79"/>
        <v>0</v>
      </c>
    </row>
    <row r="121" spans="1:17" ht="78" customHeight="1" x14ac:dyDescent="0.2">
      <c r="A121" s="36" t="s">
        <v>181</v>
      </c>
      <c r="B121" s="16">
        <v>9730</v>
      </c>
      <c r="C121" s="8" t="s">
        <v>38</v>
      </c>
      <c r="D121" s="49" t="s">
        <v>182</v>
      </c>
      <c r="E121" s="5"/>
      <c r="F121" s="6">
        <v>600000</v>
      </c>
      <c r="G121" s="6">
        <v>600000</v>
      </c>
      <c r="H121" s="21"/>
      <c r="I121" s="22"/>
      <c r="J121" s="25">
        <f t="shared" si="75"/>
        <v>0</v>
      </c>
      <c r="K121" s="21"/>
      <c r="L121" s="63">
        <v>1650000</v>
      </c>
      <c r="M121" s="21"/>
      <c r="N121" s="25">
        <f t="shared" si="76"/>
        <v>0</v>
      </c>
      <c r="O121" s="26">
        <f t="shared" si="77"/>
        <v>2250000</v>
      </c>
      <c r="P121" s="5">
        <f t="shared" si="78"/>
        <v>0</v>
      </c>
      <c r="Q121" s="54">
        <f t="shared" si="79"/>
        <v>0</v>
      </c>
    </row>
    <row r="122" spans="1:17" ht="41.25" hidden="1" customHeight="1" x14ac:dyDescent="0.2">
      <c r="A122" s="36" t="s">
        <v>183</v>
      </c>
      <c r="B122" s="16">
        <v>9750</v>
      </c>
      <c r="C122" s="8" t="s">
        <v>38</v>
      </c>
      <c r="D122" s="39" t="s">
        <v>184</v>
      </c>
      <c r="E122" s="31"/>
      <c r="F122" s="6"/>
      <c r="G122" s="6"/>
      <c r="H122" s="21"/>
      <c r="I122" s="22"/>
      <c r="J122" s="25"/>
      <c r="K122" s="21"/>
      <c r="L122" s="21"/>
      <c r="M122" s="21"/>
      <c r="N122" s="25" t="e">
        <f t="shared" si="76"/>
        <v>#DIV/0!</v>
      </c>
      <c r="O122" s="26">
        <f t="shared" si="77"/>
        <v>0</v>
      </c>
      <c r="P122" s="5">
        <f t="shared" si="78"/>
        <v>0</v>
      </c>
      <c r="Q122" s="54" t="e">
        <f t="shared" si="79"/>
        <v>#DIV/0!</v>
      </c>
    </row>
    <row r="123" spans="1:17" ht="18.75" customHeight="1" thickBot="1" x14ac:dyDescent="0.25">
      <c r="A123" s="50"/>
      <c r="B123" s="51" t="s">
        <v>185</v>
      </c>
      <c r="C123" s="52"/>
      <c r="D123" s="53" t="s">
        <v>186</v>
      </c>
      <c r="E123" s="32">
        <f>E113+E109+E99+E95+E83+E69+E37+E11+E8</f>
        <v>483917700</v>
      </c>
      <c r="F123" s="33">
        <f>F113+F109+F99+F95+F83+F69+F37+F11+F8</f>
        <v>491845600</v>
      </c>
      <c r="G123" s="33">
        <f>G113+G109+G99+G95+G83+G69+G37+G11+G8</f>
        <v>136297800</v>
      </c>
      <c r="H123" s="29">
        <f>H113+H109+H99+H95+H83+H69+H37+H11+H8</f>
        <v>122120100</v>
      </c>
      <c r="I123" s="64">
        <f t="shared" si="74"/>
        <v>89.597997913392589</v>
      </c>
      <c r="J123" s="65">
        <f t="shared" si="75"/>
        <v>24.82895038605611</v>
      </c>
      <c r="K123" s="28">
        <f>K113+K109+K99+K95+K83+K69+K37+K11+K8</f>
        <v>18082300</v>
      </c>
      <c r="L123" s="29">
        <f>L113+L109+L99+L95+L83+L69+L37+L11+L8</f>
        <v>54853400</v>
      </c>
      <c r="M123" s="29">
        <f>M113+M109+M99+M95+M83+M69+M37+M11+M8</f>
        <v>3666753</v>
      </c>
      <c r="N123" s="65">
        <f t="shared" si="76"/>
        <v>6.6846412437515266</v>
      </c>
      <c r="O123" s="28">
        <f t="shared" si="77"/>
        <v>546699000</v>
      </c>
      <c r="P123" s="33">
        <f t="shared" si="78"/>
        <v>125786853</v>
      </c>
      <c r="Q123" s="55">
        <f t="shared" si="79"/>
        <v>23.008429318509823</v>
      </c>
    </row>
    <row r="126" spans="1:17" ht="18.75" x14ac:dyDescent="0.3">
      <c r="B126" s="17"/>
      <c r="J126" s="68"/>
      <c r="N126" s="70" t="s">
        <v>190</v>
      </c>
    </row>
    <row r="129" spans="1:1" x14ac:dyDescent="0.2">
      <c r="A129" s="18"/>
    </row>
    <row r="130" spans="1:1" x14ac:dyDescent="0.2">
      <c r="A130" s="18"/>
    </row>
    <row r="131" spans="1:1" x14ac:dyDescent="0.2">
      <c r="A131" s="18"/>
    </row>
    <row r="132" spans="1:1" x14ac:dyDescent="0.2">
      <c r="A132" s="18"/>
    </row>
  </sheetData>
  <mergeCells count="9">
    <mergeCell ref="K6:N6"/>
    <mergeCell ref="O6:Q6"/>
    <mergeCell ref="A3:Q3"/>
    <mergeCell ref="F4:J4"/>
    <mergeCell ref="A6:A7"/>
    <mergeCell ref="B6:B7"/>
    <mergeCell ref="C6:C7"/>
    <mergeCell ref="D6:D7"/>
    <mergeCell ref="E6:J6"/>
  </mergeCells>
  <pageMargins left="0.19685039370078741" right="0.19685039370078741" top="0.41" bottom="0.23" header="0" footer="0"/>
  <pageSetup paperSize="9" scale="68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І квартал 2020</vt:lpstr>
      <vt:lpstr>'І квартал 2020'!Заголовки_для_печати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Користувач Windows</cp:lastModifiedBy>
  <cp:lastPrinted>2020-05-25T11:27:06Z</cp:lastPrinted>
  <dcterms:created xsi:type="dcterms:W3CDTF">2019-04-17T10:21:17Z</dcterms:created>
  <dcterms:modified xsi:type="dcterms:W3CDTF">2020-09-18T06:13:36Z</dcterms:modified>
</cp:coreProperties>
</file>