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40" windowHeight="7875" activeTab="0"/>
  </bookViews>
  <sheets>
    <sheet name="видатки 2020" sheetId="1" r:id="rId1"/>
  </sheets>
  <definedNames>
    <definedName name="_xlnm.Print_Titles" localSheetId="0">'видатки 2020'!$6:$7</definedName>
  </definedNames>
  <calcPr fullCalcOnLoad="1"/>
</workbook>
</file>

<file path=xl/sharedStrings.xml><?xml version="1.0" encoding="utf-8"?>
<sst xmlns="http://schemas.openxmlformats.org/spreadsheetml/2006/main" count="110" uniqueCount="85">
  <si>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</si>
  <si>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</si>
  <si>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</si>
  <si>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</si>
  <si>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</si>
  <si>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</si>
  <si>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0100000</t>
  </si>
  <si>
    <r>
      <t xml:space="preserve">Районна рада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</si>
  <si>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0110000</t>
  </si>
  <si>
    <r>
      <t xml:space="preserve">Районна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</si>
  <si>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</si>
  <si>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</si>
  <si>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</si>
  <si>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</si>
  <si>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</si>
  <si>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r>
      <t xml:space="preserve">Районна державна адміністрація </t>
    </r>
    <r>
      <rPr>
        <i/>
        <sz val="10"/>
        <color indexed="8"/>
        <rFont val="Times New Roman"/>
        <family val="1"/>
      </rPr>
      <t>(головний розпорядник коштів)</t>
    </r>
  </si>
  <si>
    <t>0210000</t>
  </si>
  <si>
    <r>
      <t xml:space="preserve">Районна державна адміністрація </t>
    </r>
    <r>
      <rPr>
        <i/>
        <sz val="10"/>
        <color indexed="8"/>
        <rFont val="Times New Roman"/>
        <family val="1"/>
      </rPr>
      <t>(відповідальний виконавець)</t>
    </r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</si>
  <si>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</si>
  <si>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</si>
  <si>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</si>
  <si>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</si>
  <si>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</si>
  <si>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</si>
  <si>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1010</t>
  </si>
  <si>
    <t>1090</t>
  </si>
  <si>
    <t>0990</t>
  </si>
  <si>
    <t>Інші програми та заходи у сфері освіти</t>
  </si>
  <si>
    <t>0619800</t>
  </si>
  <si>
    <t>0800000</t>
  </si>
  <si>
    <r>
      <t xml:space="preserve">Управління соціального захисту населення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</si>
  <si>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0810000</t>
  </si>
  <si>
    <r>
      <t xml:space="preserve">Управління соціального захисту населення РДА  </t>
    </r>
    <r>
      <rPr>
        <i/>
        <sz val="10"/>
        <color indexed="8"/>
        <rFont val="Times New Roman"/>
        <family val="1"/>
      </rPr>
      <t>(відповідальний виконавець)</t>
    </r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</si>
  <si>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</si>
  <si>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</si>
  <si>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</si>
  <si>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</si>
  <si>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</si>
  <si>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</si>
  <si>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0819800</t>
  </si>
  <si>
    <t>0900000</t>
  </si>
  <si>
    <r>
      <t xml:space="preserve">Служба у справах дітей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</si>
  <si>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0910000</t>
  </si>
  <si>
    <r>
      <t>Служба у справах дітей РДА</t>
    </r>
    <r>
      <rPr>
        <i/>
        <sz val="10"/>
        <color indexed="8"/>
        <rFont val="Times New Roman"/>
        <family val="1"/>
      </rPr>
      <t xml:space="preserve"> (відповідальний виконавець)</t>
    </r>
  </si>
  <si>
    <t>1000000</t>
  </si>
  <si>
    <r>
      <t xml:space="preserve">Відділ культури РДА        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</si>
  <si>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t>1010000</t>
  </si>
  <si>
    <r>
      <t>Відділ культури РДА</t>
    </r>
    <r>
      <rPr>
        <i/>
        <sz val="10"/>
        <color indexed="8"/>
        <rFont val="Times New Roman"/>
        <family val="1"/>
      </rPr>
      <t xml:space="preserve">                             (відповідальний виконавець)</t>
    </r>
  </si>
  <si>
    <t>0829</t>
  </si>
  <si>
    <t>1019800</t>
  </si>
  <si>
    <t>3700000</t>
  </si>
  <si>
    <r>
      <t xml:space="preserve">Фінансове управління РДА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</si>
  <si>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t>3710000</t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</si>
  <si>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indexed="8"/>
        <rFont val="Times New Roman"/>
        <family val="1"/>
      </rPr>
      <t>(відповідальний виконавець)</t>
    </r>
  </si>
  <si>
    <t>0133</t>
  </si>
  <si>
    <t>Інші субвенції з місцевого бюджету</t>
  </si>
  <si>
    <t>3719750</t>
  </si>
  <si>
    <t xml:space="preserve">Субвенції з місцевого бюджету на співфінансування інвестиційних проектів </t>
  </si>
  <si>
    <t>3719800</t>
  </si>
  <si>
    <t xml:space="preserve"> </t>
  </si>
  <si>
    <t>Всього</t>
  </si>
  <si>
    <t>Разом по загальному і спеціальному фондах:</t>
  </si>
  <si>
    <t>9770</t>
  </si>
  <si>
    <t>3719770</t>
  </si>
  <si>
    <t>Фінансове управління РДА</t>
  </si>
  <si>
    <t>Уточнений план на 9 місяців 2019 року</t>
  </si>
  <si>
    <t>% виконання до уточненого плану за 9 місяців 2019 року</t>
  </si>
  <si>
    <t>3718500</t>
  </si>
  <si>
    <t>8500</t>
  </si>
  <si>
    <t>Нерозподілені трансферти з державного бюджету</t>
  </si>
  <si>
    <t>- cубвенція з державного бюджету місцевим бюджетам на здійснення заходів щодо соціально-економічного розвитку окремих територій</t>
  </si>
  <si>
    <t>грн.</t>
  </si>
  <si>
    <t>% виконання до уточненого плану за 2020 рік</t>
  </si>
  <si>
    <t>0919800</t>
  </si>
  <si>
    <t>Інформація про виконання видаткової частини районного бюджету  Мукачівського району  за 2021 рік</t>
  </si>
  <si>
    <t>Затверджено на 2021 рік</t>
  </si>
  <si>
    <t>Затверджено на 2021 рік з урахуванням змін</t>
  </si>
  <si>
    <t>Виконано за 2021 рік</t>
  </si>
  <si>
    <t>% виконання до уточненого плану за 2021 рік</t>
  </si>
  <si>
    <t>0210180</t>
  </si>
  <si>
    <t>Інша діяльність у сфері державного управління</t>
  </si>
  <si>
    <r>
      <t xml:space="preserve">Відділ освіти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</si>
  <si>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Відділ освіти РДА </t>
    </r>
    <r>
      <rPr>
        <i/>
        <sz val="10"/>
        <color indexed="8"/>
        <rFont val="Times New Roman"/>
        <family val="1"/>
      </rPr>
      <t>(відповідальний виконавець)</t>
    </r>
  </si>
  <si>
    <t>Інші заходи в галузі культури і мистецтва</t>
  </si>
  <si>
    <t>Субвенція з місцевого бюджету на реалізацію заходів, спрямованих на розвиток системи охорони здоров’я у сільській місцевості, за рахунок залишку коштів відповідної субвенції з державного бюджету що утворився на початок бюджетного періоду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</si>
</sst>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#,##0.0"/>
    <numFmt numFmtId="174" formatCode="#0.00"/>
    <numFmt numFmtId="175" formatCode="[$-422]d\ mmmm\ yyyy&quot; р.&quot;"/>
  </numFmts>
  <fonts count="64">
    <font>
      <sz val="10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2" fillId="33" borderId="10" xfId="0" applyFont="1" applyFill="1" applyBorder="1" applyAlignment="1" quotePrefix="1">
      <alignment horizontal="center" vertical="center" wrapText="1"/>
    </xf>
    <xf numFmtId="0" fontId="52" fillId="33" borderId="11" xfId="0" applyFont="1" applyFill="1" applyBorder="1" applyAlignment="1" quotePrefix="1">
      <alignment horizontal="center" vertical="center" wrapText="1"/>
    </xf>
    <xf numFmtId="0" fontId="3" fillId="33" borderId="11" xfId="73" applyFont="1" applyFill="1" applyBorder="1" applyAlignment="1">
      <alignment horizontal="center" vertical="center" wrapText="1"/>
      <protection/>
    </xf>
    <xf numFmtId="49" fontId="3" fillId="33" borderId="11" xfId="73" applyNumberFormat="1" applyFont="1" applyFill="1" applyBorder="1" applyAlignment="1">
      <alignment horizontal="center" vertical="center" wrapText="1"/>
      <protection/>
    </xf>
    <xf numFmtId="172" fontId="52" fillId="33" borderId="11" xfId="0" applyNumberFormat="1" applyFont="1" applyFill="1" applyBorder="1" applyAlignment="1" quotePrefix="1">
      <alignment horizontal="center" vertical="center" wrapText="1"/>
    </xf>
    <xf numFmtId="172" fontId="52" fillId="33" borderId="12" xfId="0" applyNumberFormat="1" applyFont="1" applyFill="1" applyBorder="1" applyAlignment="1" quotePrefix="1">
      <alignment vertical="center" wrapText="1"/>
    </xf>
    <xf numFmtId="3" fontId="52" fillId="33" borderId="11" xfId="0" applyNumberFormat="1" applyFont="1" applyFill="1" applyBorder="1" applyAlignment="1">
      <alignment vertical="center" wrapText="1"/>
    </xf>
    <xf numFmtId="3" fontId="52" fillId="33" borderId="11" xfId="0" applyNumberFormat="1" applyFont="1" applyFill="1" applyBorder="1" applyAlignment="1">
      <alignment horizontal="right" vertical="center" wrapText="1"/>
    </xf>
    <xf numFmtId="173" fontId="52" fillId="33" borderId="11" xfId="0" applyNumberFormat="1" applyFont="1" applyFill="1" applyBorder="1" applyAlignment="1">
      <alignment horizontal="right" vertical="center" wrapText="1"/>
    </xf>
    <xf numFmtId="173" fontId="52" fillId="33" borderId="12" xfId="0" applyNumberFormat="1" applyFont="1" applyFill="1" applyBorder="1" applyAlignment="1">
      <alignment horizontal="right"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3" fontId="53" fillId="33" borderId="11" xfId="0" applyNumberFormat="1" applyFont="1" applyFill="1" applyBorder="1" applyAlignment="1">
      <alignment vertical="center" wrapText="1"/>
    </xf>
    <xf numFmtId="173" fontId="53" fillId="33" borderId="12" xfId="0" applyNumberFormat="1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 quotePrefix="1">
      <alignment horizontal="center" vertical="center" wrapText="1"/>
    </xf>
    <xf numFmtId="0" fontId="53" fillId="33" borderId="11" xfId="0" applyFont="1" applyFill="1" applyBorder="1" applyAlignment="1" quotePrefix="1">
      <alignment horizontal="center" vertical="center" wrapText="1"/>
    </xf>
    <xf numFmtId="172" fontId="53" fillId="33" borderId="11" xfId="0" applyNumberFormat="1" applyFont="1" applyFill="1" applyBorder="1" applyAlignment="1">
      <alignment horizontal="center" vertical="center" wrapText="1"/>
    </xf>
    <xf numFmtId="172" fontId="54" fillId="33" borderId="12" xfId="0" applyNumberFormat="1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vertical="center" wrapText="1"/>
    </xf>
    <xf numFmtId="172" fontId="52" fillId="33" borderId="12" xfId="0" applyNumberFormat="1" applyFont="1" applyFill="1" applyBorder="1" applyAlignment="1">
      <alignment vertical="center" wrapText="1"/>
    </xf>
    <xf numFmtId="49" fontId="3" fillId="33" borderId="11" xfId="73" applyNumberFormat="1" applyFont="1" applyFill="1" applyBorder="1" applyAlignment="1">
      <alignment horizontal="center" vertical="center"/>
      <protection/>
    </xf>
    <xf numFmtId="0" fontId="3" fillId="33" borderId="12" xfId="73" applyFont="1" applyFill="1" applyBorder="1" applyAlignment="1">
      <alignment horizontal="left" vertical="center" wrapText="1"/>
      <protection/>
    </xf>
    <xf numFmtId="172" fontId="52" fillId="33" borderId="11" xfId="0" applyNumberFormat="1" applyFont="1" applyFill="1" applyBorder="1" applyAlignment="1">
      <alignment horizontal="center" vertical="center" wrapText="1"/>
    </xf>
    <xf numFmtId="3" fontId="52" fillId="33" borderId="13" xfId="0" applyNumberFormat="1" applyFont="1" applyFill="1" applyBorder="1" applyAlignment="1">
      <alignment vertical="center" wrapText="1"/>
    </xf>
    <xf numFmtId="0" fontId="5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14" xfId="76" applyNumberFormat="1" applyFont="1" applyFill="1" applyBorder="1" applyAlignment="1" applyProtection="1">
      <alignment horizontal="center" vertical="center" wrapText="1"/>
      <protection/>
    </xf>
    <xf numFmtId="0" fontId="52" fillId="33" borderId="15" xfId="76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6" xfId="76" applyNumberFormat="1" applyFont="1" applyFill="1" applyBorder="1" applyAlignment="1" applyProtection="1">
      <alignment horizontal="center" vertical="center" wrapText="1"/>
      <protection/>
    </xf>
    <xf numFmtId="0" fontId="56" fillId="33" borderId="14" xfId="76" applyNumberFormat="1" applyFont="1" applyFill="1" applyBorder="1" applyAlignment="1" applyProtection="1">
      <alignment horizontal="center" vertical="center" wrapText="1"/>
      <protection/>
    </xf>
    <xf numFmtId="0" fontId="53" fillId="33" borderId="15" xfId="0" applyFont="1" applyFill="1" applyBorder="1" applyAlignment="1">
      <alignment horizontal="center" vertical="center" wrapText="1"/>
    </xf>
    <xf numFmtId="0" fontId="56" fillId="33" borderId="16" xfId="76" applyNumberFormat="1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172" fontId="53" fillId="33" borderId="12" xfId="0" applyNumberFormat="1" applyFont="1" applyFill="1" applyBorder="1" applyAlignment="1" quotePrefix="1">
      <alignment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 quotePrefix="1">
      <alignment horizontal="center" vertical="center" wrapText="1"/>
    </xf>
    <xf numFmtId="3" fontId="53" fillId="33" borderId="11" xfId="0" applyNumberFormat="1" applyFont="1" applyFill="1" applyBorder="1" applyAlignment="1">
      <alignment horizontal="right" vertical="center" wrapText="1"/>
    </xf>
    <xf numFmtId="173" fontId="53" fillId="33" borderId="11" xfId="0" applyNumberFormat="1" applyFont="1" applyFill="1" applyBorder="1" applyAlignment="1">
      <alignment horizontal="right" vertical="center" wrapText="1"/>
    </xf>
    <xf numFmtId="173" fontId="53" fillId="33" borderId="12" xfId="0" applyNumberFormat="1" applyFont="1" applyFill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vertical="center" wrapText="1"/>
    </xf>
    <xf numFmtId="3" fontId="52" fillId="33" borderId="13" xfId="0" applyNumberFormat="1" applyFont="1" applyFill="1" applyBorder="1" applyAlignment="1">
      <alignment horizontal="right" vertical="center" wrapText="1"/>
    </xf>
    <xf numFmtId="172" fontId="52" fillId="33" borderId="11" xfId="0" applyNumberFormat="1" applyFont="1" applyFill="1" applyBorder="1" applyAlignment="1">
      <alignment vertical="center" wrapText="1"/>
    </xf>
    <xf numFmtId="172" fontId="57" fillId="33" borderId="11" xfId="0" applyNumberFormat="1" applyFont="1" applyFill="1" applyBorder="1" applyAlignment="1" quotePrefix="1">
      <alignment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0" fontId="52" fillId="33" borderId="12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 quotePrefix="1">
      <alignment horizontal="center" vertical="center" wrapText="1"/>
    </xf>
    <xf numFmtId="172" fontId="53" fillId="33" borderId="18" xfId="0" applyNumberFormat="1" applyFont="1" applyFill="1" applyBorder="1" applyAlignment="1">
      <alignment horizontal="center" vertical="center" wrapText="1"/>
    </xf>
    <xf numFmtId="172" fontId="53" fillId="33" borderId="19" xfId="0" applyNumberFormat="1" applyFont="1" applyFill="1" applyBorder="1" applyAlignment="1">
      <alignment vertical="center" wrapText="1"/>
    </xf>
    <xf numFmtId="3" fontId="53" fillId="33" borderId="17" xfId="0" applyNumberFormat="1" applyFont="1" applyFill="1" applyBorder="1" applyAlignment="1">
      <alignment vertical="center" wrapText="1"/>
    </xf>
    <xf numFmtId="3" fontId="53" fillId="33" borderId="18" xfId="0" applyNumberFormat="1" applyFont="1" applyFill="1" applyBorder="1" applyAlignment="1">
      <alignment vertical="center" wrapText="1"/>
    </xf>
    <xf numFmtId="3" fontId="53" fillId="33" borderId="18" xfId="0" applyNumberFormat="1" applyFont="1" applyFill="1" applyBorder="1" applyAlignment="1">
      <alignment horizontal="right" vertical="center" wrapText="1"/>
    </xf>
    <xf numFmtId="173" fontId="53" fillId="33" borderId="18" xfId="0" applyNumberFormat="1" applyFont="1" applyFill="1" applyBorder="1" applyAlignment="1">
      <alignment horizontal="right" vertical="center" wrapText="1"/>
    </xf>
    <xf numFmtId="173" fontId="53" fillId="33" borderId="19" xfId="0" applyNumberFormat="1" applyFont="1" applyFill="1" applyBorder="1" applyAlignment="1">
      <alignment horizontal="right" vertical="center" wrapText="1"/>
    </xf>
    <xf numFmtId="3" fontId="53" fillId="33" borderId="17" xfId="0" applyNumberFormat="1" applyFont="1" applyFill="1" applyBorder="1" applyAlignment="1">
      <alignment horizontal="right" vertical="center" wrapText="1"/>
    </xf>
    <xf numFmtId="173" fontId="53" fillId="33" borderId="19" xfId="0" applyNumberFormat="1" applyFont="1" applyFill="1" applyBorder="1" applyAlignment="1">
      <alignment vertical="center" wrapText="1"/>
    </xf>
    <xf numFmtId="0" fontId="53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62" fillId="33" borderId="2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Обычный 4 2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Zeros="0" tabSelected="1" zoomScalePageLayoutView="0" workbookViewId="0" topLeftCell="A1">
      <selection activeCell="N53" sqref="N53"/>
    </sheetView>
  </sheetViews>
  <sheetFormatPr defaultColWidth="9.140625" defaultRowHeight="12.75"/>
  <cols>
    <col min="1" max="1" width="12.00390625" style="15" customWidth="1"/>
    <col min="2" max="2" width="9.7109375" style="15" customWidth="1"/>
    <col min="3" max="3" width="9.140625" style="15" customWidth="1"/>
    <col min="4" max="4" width="41.8515625" style="15" customWidth="1"/>
    <col min="5" max="5" width="11.57421875" style="15" customWidth="1"/>
    <col min="6" max="6" width="12.57421875" style="15" customWidth="1"/>
    <col min="7" max="7" width="11.57421875" style="15" hidden="1" customWidth="1"/>
    <col min="8" max="8" width="11.57421875" style="15" customWidth="1"/>
    <col min="9" max="9" width="13.140625" style="15" hidden="1" customWidth="1"/>
    <col min="10" max="10" width="13.7109375" style="15" customWidth="1"/>
    <col min="11" max="11" width="11.57421875" style="15" customWidth="1"/>
    <col min="12" max="12" width="13.8515625" style="15" customWidth="1"/>
    <col min="13" max="13" width="11.57421875" style="15" customWidth="1"/>
    <col min="14" max="14" width="12.57421875" style="15" customWidth="1"/>
    <col min="15" max="15" width="15.7109375" style="15" customWidth="1"/>
    <col min="16" max="16" width="14.57421875" style="15" customWidth="1"/>
    <col min="17" max="17" width="11.8515625" style="15" customWidth="1"/>
    <col min="18" max="16384" width="9.140625" style="15" customWidth="1"/>
  </cols>
  <sheetData>
    <row r="1" ht="15">
      <c r="Q1" s="26"/>
    </row>
    <row r="2" ht="15">
      <c r="Q2" s="26"/>
    </row>
    <row r="3" spans="1:17" ht="18.75">
      <c r="A3" s="72" t="s">
        <v>74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6:10" ht="12.75">
      <c r="F4" s="74"/>
      <c r="G4" s="74"/>
      <c r="H4" s="74"/>
      <c r="I4" s="74"/>
      <c r="J4" s="74"/>
    </row>
    <row r="5" spans="6:17" ht="13.5" thickBot="1">
      <c r="F5" s="27"/>
      <c r="Q5" s="15" t="s">
        <v>71</v>
      </c>
    </row>
    <row r="6" spans="1:17" ht="12.75" customHeight="1">
      <c r="A6" s="75" t="s">
        <v>0</v>
      </c>
      <c r="B6" s="77" t="s">
        <v>1</v>
      </c>
      <c r="C6" s="79" t="s">
        <v>2</v>
      </c>
      <c r="D6" s="81" t="s">
        <v>3</v>
      </c>
      <c r="E6" s="66" t="s">
        <v>4</v>
      </c>
      <c r="F6" s="67"/>
      <c r="G6" s="67"/>
      <c r="H6" s="67"/>
      <c r="I6" s="67"/>
      <c r="J6" s="68"/>
      <c r="K6" s="66" t="s">
        <v>5</v>
      </c>
      <c r="L6" s="67"/>
      <c r="M6" s="67"/>
      <c r="N6" s="68"/>
      <c r="O6" s="69" t="s">
        <v>61</v>
      </c>
      <c r="P6" s="70"/>
      <c r="Q6" s="71"/>
    </row>
    <row r="7" spans="1:17" ht="66.75" customHeight="1">
      <c r="A7" s="76"/>
      <c r="B7" s="78"/>
      <c r="C7" s="80"/>
      <c r="D7" s="82"/>
      <c r="E7" s="28" t="s">
        <v>75</v>
      </c>
      <c r="F7" s="29" t="s">
        <v>76</v>
      </c>
      <c r="G7" s="30" t="s">
        <v>65</v>
      </c>
      <c r="H7" s="30" t="s">
        <v>77</v>
      </c>
      <c r="I7" s="30" t="s">
        <v>66</v>
      </c>
      <c r="J7" s="31" t="s">
        <v>78</v>
      </c>
      <c r="K7" s="28" t="s">
        <v>75</v>
      </c>
      <c r="L7" s="29" t="s">
        <v>76</v>
      </c>
      <c r="M7" s="30" t="s">
        <v>77</v>
      </c>
      <c r="N7" s="32" t="s">
        <v>72</v>
      </c>
      <c r="O7" s="33" t="s">
        <v>76</v>
      </c>
      <c r="P7" s="34" t="s">
        <v>77</v>
      </c>
      <c r="Q7" s="35" t="s">
        <v>78</v>
      </c>
    </row>
    <row r="8" spans="1:17" ht="24.75" customHeight="1">
      <c r="A8" s="16" t="s">
        <v>6</v>
      </c>
      <c r="B8" s="36"/>
      <c r="C8" s="18"/>
      <c r="D8" s="37" t="s">
        <v>7</v>
      </c>
      <c r="E8" s="44">
        <f>E9</f>
        <v>570000</v>
      </c>
      <c r="F8" s="13">
        <f aca="true" t="shared" si="0" ref="F8:M8">F9</f>
        <v>10181740</v>
      </c>
      <c r="G8" s="13">
        <f t="shared" si="0"/>
        <v>4389000</v>
      </c>
      <c r="H8" s="41">
        <f t="shared" si="0"/>
        <v>9406484.2</v>
      </c>
      <c r="I8" s="42">
        <f>H8/G8*100</f>
        <v>214.31953064479376</v>
      </c>
      <c r="J8" s="43">
        <f>H8/F8*100</f>
        <v>92.38582206970517</v>
      </c>
      <c r="K8" s="12">
        <f>K9</f>
        <v>1300</v>
      </c>
      <c r="L8" s="41">
        <f t="shared" si="0"/>
        <v>0</v>
      </c>
      <c r="M8" s="8">
        <f t="shared" si="0"/>
        <v>0</v>
      </c>
      <c r="N8" s="10"/>
      <c r="O8" s="12">
        <f>F8+L8</f>
        <v>10181740</v>
      </c>
      <c r="P8" s="13">
        <f>H8+M8</f>
        <v>9406484.2</v>
      </c>
      <c r="Q8" s="14">
        <f>P8/O8*100</f>
        <v>92.38582206970517</v>
      </c>
    </row>
    <row r="9" spans="1:17" ht="25.5" customHeight="1">
      <c r="A9" s="16" t="s">
        <v>8</v>
      </c>
      <c r="B9" s="36"/>
      <c r="C9" s="18"/>
      <c r="D9" s="37" t="s">
        <v>9</v>
      </c>
      <c r="E9" s="44">
        <f>E11+E10</f>
        <v>570000</v>
      </c>
      <c r="F9" s="13">
        <f>F11+F10</f>
        <v>10181740</v>
      </c>
      <c r="G9" s="13">
        <f>G11</f>
        <v>4389000</v>
      </c>
      <c r="H9" s="41">
        <f>H11+H10</f>
        <v>9406484.2</v>
      </c>
      <c r="I9" s="42">
        <f aca="true" t="shared" si="1" ref="I9:I21">H9/G9*100</f>
        <v>214.31953064479376</v>
      </c>
      <c r="J9" s="43">
        <f>H9/F9*100</f>
        <v>92.38582206970517</v>
      </c>
      <c r="K9" s="12">
        <f>K11+K10</f>
        <v>1300</v>
      </c>
      <c r="L9" s="12">
        <f>L11+L10</f>
        <v>0</v>
      </c>
      <c r="M9" s="11">
        <f>M11+M10</f>
        <v>0</v>
      </c>
      <c r="N9" s="10"/>
      <c r="O9" s="12">
        <f>O11+Q11</f>
        <v>0</v>
      </c>
      <c r="P9" s="13">
        <f>P11+R11</f>
        <v>0</v>
      </c>
      <c r="Q9" s="14">
        <f>Q11+S11</f>
        <v>0</v>
      </c>
    </row>
    <row r="10" spans="1:17" ht="69.75" customHeight="1">
      <c r="A10" s="1" t="s">
        <v>10</v>
      </c>
      <c r="B10" s="2" t="s">
        <v>11</v>
      </c>
      <c r="C10" s="5" t="s">
        <v>12</v>
      </c>
      <c r="D10" s="6" t="s">
        <v>13</v>
      </c>
      <c r="E10" s="20">
        <v>570000</v>
      </c>
      <c r="F10" s="7">
        <v>10181740</v>
      </c>
      <c r="G10" s="7">
        <v>4389000</v>
      </c>
      <c r="H10" s="8">
        <v>9406484.2</v>
      </c>
      <c r="I10" s="9">
        <f>H10/G10*100</f>
        <v>214.31953064479376</v>
      </c>
      <c r="J10" s="10">
        <f>H10/F10*100</f>
        <v>92.38582206970517</v>
      </c>
      <c r="K10" s="11">
        <v>1300</v>
      </c>
      <c r="L10" s="8"/>
      <c r="M10" s="8"/>
      <c r="N10" s="10"/>
      <c r="O10" s="12">
        <f>F10+L10</f>
        <v>10181740</v>
      </c>
      <c r="P10" s="13">
        <f>H10+M10</f>
        <v>9406484.2</v>
      </c>
      <c r="Q10" s="14">
        <f>P10/O10*100</f>
        <v>92.38582206970517</v>
      </c>
    </row>
    <row r="11" spans="1:17" ht="27" customHeight="1">
      <c r="A11" s="38"/>
      <c r="B11" s="39"/>
      <c r="C11" s="40"/>
      <c r="D11" s="21"/>
      <c r="E11" s="20"/>
      <c r="F11" s="7"/>
      <c r="G11" s="7">
        <v>4389000</v>
      </c>
      <c r="H11" s="8"/>
      <c r="I11" s="9">
        <f t="shared" si="1"/>
        <v>0</v>
      </c>
      <c r="J11" s="10"/>
      <c r="K11" s="11"/>
      <c r="L11" s="8"/>
      <c r="M11" s="8"/>
      <c r="N11" s="10"/>
      <c r="O11" s="12">
        <f aca="true" t="shared" si="2" ref="O11:O21">F11+L11</f>
        <v>0</v>
      </c>
      <c r="P11" s="13">
        <f aca="true" t="shared" si="3" ref="P11:P21">H11+M11</f>
        <v>0</v>
      </c>
      <c r="Q11" s="14"/>
    </row>
    <row r="12" spans="1:17" ht="32.25" customHeight="1">
      <c r="A12" s="16" t="s">
        <v>14</v>
      </c>
      <c r="B12" s="36"/>
      <c r="C12" s="18"/>
      <c r="D12" s="37" t="s">
        <v>15</v>
      </c>
      <c r="E12" s="13"/>
      <c r="F12" s="13">
        <v>2311850</v>
      </c>
      <c r="G12" s="13" t="e">
        <f>G13+#REF!+#REF!</f>
        <v>#REF!</v>
      </c>
      <c r="H12" s="41">
        <v>2311850.16</v>
      </c>
      <c r="I12" s="42" t="e">
        <f t="shared" si="1"/>
        <v>#REF!</v>
      </c>
      <c r="J12" s="43">
        <f aca="true" t="shared" si="4" ref="J12:J21">H12/F12*100</f>
        <v>100.00000692086427</v>
      </c>
      <c r="K12" s="41"/>
      <c r="L12" s="41"/>
      <c r="M12" s="41"/>
      <c r="N12" s="43"/>
      <c r="O12" s="12">
        <f t="shared" si="2"/>
        <v>2311850</v>
      </c>
      <c r="P12" s="13">
        <f t="shared" si="3"/>
        <v>2311850.16</v>
      </c>
      <c r="Q12" s="14">
        <f aca="true" t="shared" si="5" ref="Q12:Q22">P12/O12*100</f>
        <v>100.00000692086427</v>
      </c>
    </row>
    <row r="13" spans="1:17" ht="32.25" customHeight="1">
      <c r="A13" s="16" t="s">
        <v>16</v>
      </c>
      <c r="B13" s="2"/>
      <c r="C13" s="24"/>
      <c r="D13" s="37" t="s">
        <v>17</v>
      </c>
      <c r="E13" s="13">
        <f>SUM(E14:E16)</f>
        <v>0</v>
      </c>
      <c r="F13" s="13">
        <v>2311850.16</v>
      </c>
      <c r="G13" s="13">
        <f>SUM(G14:G16)</f>
        <v>1960500</v>
      </c>
      <c r="H13" s="41">
        <v>2251571</v>
      </c>
      <c r="I13" s="42">
        <f>SUM(I14:I16)</f>
        <v>10.190928844682478</v>
      </c>
      <c r="J13" s="43">
        <f t="shared" si="4"/>
        <v>97.39260091147082</v>
      </c>
      <c r="K13" s="44">
        <f>SUM(K14:K16)</f>
        <v>0</v>
      </c>
      <c r="L13" s="41"/>
      <c r="M13" s="41"/>
      <c r="N13" s="43"/>
      <c r="O13" s="12">
        <f>SUM(O14:O16)</f>
        <v>2311850.16</v>
      </c>
      <c r="P13" s="13">
        <f>SUM(P14:P16)</f>
        <v>2251570.79</v>
      </c>
      <c r="Q13" s="14">
        <f t="shared" si="5"/>
        <v>97.39259182783714</v>
      </c>
    </row>
    <row r="14" spans="1:17" ht="12.75">
      <c r="A14" s="38" t="s">
        <v>79</v>
      </c>
      <c r="B14" s="39" t="s">
        <v>20</v>
      </c>
      <c r="C14" s="40" t="s">
        <v>54</v>
      </c>
      <c r="D14" s="21" t="s">
        <v>80</v>
      </c>
      <c r="E14" s="20"/>
      <c r="F14" s="7">
        <v>199793.16</v>
      </c>
      <c r="G14" s="7">
        <v>1960500</v>
      </c>
      <c r="H14" s="8">
        <v>199793.16</v>
      </c>
      <c r="I14" s="9">
        <f>H14/G14*100</f>
        <v>10.190928844682478</v>
      </c>
      <c r="J14" s="10">
        <f>H14/F14*100</f>
        <v>100</v>
      </c>
      <c r="K14" s="11"/>
      <c r="L14" s="8"/>
      <c r="M14" s="8">
        <v>0</v>
      </c>
      <c r="N14" s="10"/>
      <c r="O14" s="12">
        <f>F14+L14</f>
        <v>199793.16</v>
      </c>
      <c r="P14" s="13">
        <f>H14+M14</f>
        <v>199793.16</v>
      </c>
      <c r="Q14" s="14">
        <f>P14/O14*100</f>
        <v>100</v>
      </c>
    </row>
    <row r="15" spans="1:17" ht="25.5">
      <c r="A15" s="1">
        <v>213242</v>
      </c>
      <c r="B15" s="2">
        <v>3242</v>
      </c>
      <c r="C15" s="5">
        <v>1090</v>
      </c>
      <c r="D15" s="6" t="s">
        <v>38</v>
      </c>
      <c r="E15" s="20"/>
      <c r="F15" s="7">
        <v>118457</v>
      </c>
      <c r="G15" s="7"/>
      <c r="H15" s="8">
        <v>118457</v>
      </c>
      <c r="I15" s="9"/>
      <c r="J15" s="10">
        <f>H15/F15*100</f>
        <v>100</v>
      </c>
      <c r="K15" s="11"/>
      <c r="L15" s="8"/>
      <c r="M15" s="8">
        <v>0</v>
      </c>
      <c r="N15" s="10"/>
      <c r="O15" s="12">
        <f t="shared" si="2"/>
        <v>118457</v>
      </c>
      <c r="P15" s="13">
        <f t="shared" si="3"/>
        <v>118457</v>
      </c>
      <c r="Q15" s="14">
        <f t="shared" si="5"/>
        <v>100</v>
      </c>
    </row>
    <row r="16" spans="1:17" ht="38.25">
      <c r="A16" s="1" t="s">
        <v>18</v>
      </c>
      <c r="B16" s="4" t="s">
        <v>19</v>
      </c>
      <c r="C16" s="22" t="s">
        <v>20</v>
      </c>
      <c r="D16" s="23" t="s">
        <v>21</v>
      </c>
      <c r="E16" s="20"/>
      <c r="F16" s="7">
        <v>1993600</v>
      </c>
      <c r="G16" s="7"/>
      <c r="H16" s="8">
        <v>1933320.63</v>
      </c>
      <c r="I16" s="9"/>
      <c r="J16" s="10">
        <f>H16/F16*100</f>
        <v>96.97635583868379</v>
      </c>
      <c r="K16" s="11"/>
      <c r="L16" s="8"/>
      <c r="M16" s="8"/>
      <c r="N16" s="10"/>
      <c r="O16" s="12">
        <f t="shared" si="2"/>
        <v>1993600</v>
      </c>
      <c r="P16" s="13">
        <f t="shared" si="3"/>
        <v>1933320.63</v>
      </c>
      <c r="Q16" s="14">
        <f t="shared" si="5"/>
        <v>96.97635583868379</v>
      </c>
    </row>
    <row r="17" spans="1:17" ht="30" customHeight="1">
      <c r="A17" s="16" t="s">
        <v>22</v>
      </c>
      <c r="B17" s="36"/>
      <c r="C17" s="18"/>
      <c r="D17" s="37" t="s">
        <v>81</v>
      </c>
      <c r="E17" s="13">
        <f aca="true" t="shared" si="6" ref="E17:M17">E18</f>
        <v>0</v>
      </c>
      <c r="F17" s="13">
        <f t="shared" si="6"/>
        <v>1520862</v>
      </c>
      <c r="G17" s="13" t="e">
        <f t="shared" si="6"/>
        <v>#REF!</v>
      </c>
      <c r="H17" s="41">
        <f t="shared" si="6"/>
        <v>1430979.3</v>
      </c>
      <c r="I17" s="42" t="e">
        <f t="shared" si="1"/>
        <v>#REF!</v>
      </c>
      <c r="J17" s="43">
        <f t="shared" si="4"/>
        <v>94.09001605668365</v>
      </c>
      <c r="K17" s="41">
        <f t="shared" si="6"/>
        <v>0</v>
      </c>
      <c r="L17" s="41">
        <f t="shared" si="6"/>
        <v>0</v>
      </c>
      <c r="M17" s="41">
        <f t="shared" si="6"/>
        <v>0</v>
      </c>
      <c r="N17" s="43"/>
      <c r="O17" s="12">
        <f t="shared" si="2"/>
        <v>1520862</v>
      </c>
      <c r="P17" s="13">
        <f t="shared" si="3"/>
        <v>1430979.3</v>
      </c>
      <c r="Q17" s="14">
        <f t="shared" si="5"/>
        <v>94.09001605668365</v>
      </c>
    </row>
    <row r="18" spans="1:17" ht="33" customHeight="1">
      <c r="A18" s="16" t="s">
        <v>23</v>
      </c>
      <c r="B18" s="36"/>
      <c r="C18" s="18"/>
      <c r="D18" s="37" t="s">
        <v>82</v>
      </c>
      <c r="E18" s="41"/>
      <c r="F18" s="41">
        <v>1520862</v>
      </c>
      <c r="G18" s="41" t="e">
        <f>G19+#REF!+#REF!+#REF!+#REF!+#REF!+G20+#REF!</f>
        <v>#REF!</v>
      </c>
      <c r="H18" s="41">
        <v>1430979.3</v>
      </c>
      <c r="I18" s="42" t="e">
        <f>I19+#REF!+#REF!+#REF!+#REF!+#REF!+I20+#REF!</f>
        <v>#REF!</v>
      </c>
      <c r="J18" s="43">
        <f t="shared" si="4"/>
        <v>94.09001605668365</v>
      </c>
      <c r="K18" s="41"/>
      <c r="L18" s="41"/>
      <c r="M18" s="41"/>
      <c r="N18" s="43"/>
      <c r="O18" s="12">
        <v>1520862</v>
      </c>
      <c r="P18" s="13">
        <v>1430979</v>
      </c>
      <c r="Q18" s="14">
        <v>94.1</v>
      </c>
    </row>
    <row r="19" spans="1:17" ht="21.75" customHeight="1">
      <c r="A19" s="1">
        <v>611142</v>
      </c>
      <c r="B19" s="2">
        <v>1142</v>
      </c>
      <c r="C19" s="40" t="s">
        <v>26</v>
      </c>
      <c r="D19" s="6" t="s">
        <v>27</v>
      </c>
      <c r="E19" s="8"/>
      <c r="F19" s="8">
        <v>1449062</v>
      </c>
      <c r="G19" s="8" t="e">
        <f>SUM(#REF!)</f>
        <v>#REF!</v>
      </c>
      <c r="H19" s="8">
        <v>1368284.02</v>
      </c>
      <c r="I19" s="9" t="e">
        <f t="shared" si="1"/>
        <v>#REF!</v>
      </c>
      <c r="J19" s="10">
        <f t="shared" si="4"/>
        <v>94.4254987019189</v>
      </c>
      <c r="K19" s="8"/>
      <c r="L19" s="8"/>
      <c r="M19" s="8"/>
      <c r="N19" s="10"/>
      <c r="O19" s="12">
        <f>F19+L19</f>
        <v>1449062</v>
      </c>
      <c r="P19" s="13">
        <f>H19+M19</f>
        <v>1368284.02</v>
      </c>
      <c r="Q19" s="14">
        <f t="shared" si="5"/>
        <v>94.4254987019189</v>
      </c>
    </row>
    <row r="20" spans="1:17" ht="45.75" customHeight="1">
      <c r="A20" s="1" t="s">
        <v>28</v>
      </c>
      <c r="B20" s="3">
        <v>9800</v>
      </c>
      <c r="C20" s="22" t="s">
        <v>20</v>
      </c>
      <c r="D20" s="23" t="s">
        <v>21</v>
      </c>
      <c r="E20" s="20"/>
      <c r="F20" s="7">
        <v>71800</v>
      </c>
      <c r="G20" s="7">
        <v>187100</v>
      </c>
      <c r="H20" s="8">
        <v>62695.28</v>
      </c>
      <c r="I20" s="9">
        <f t="shared" si="1"/>
        <v>33.50896846606093</v>
      </c>
      <c r="J20" s="10">
        <f t="shared" si="4"/>
        <v>87.31933147632311</v>
      </c>
      <c r="K20" s="11"/>
      <c r="L20" s="8"/>
      <c r="M20" s="8"/>
      <c r="N20" s="10"/>
      <c r="O20" s="12">
        <f t="shared" si="2"/>
        <v>71800</v>
      </c>
      <c r="P20" s="13">
        <f t="shared" si="3"/>
        <v>62695.28</v>
      </c>
      <c r="Q20" s="14">
        <f t="shared" si="5"/>
        <v>87.31933147632311</v>
      </c>
    </row>
    <row r="21" spans="1:17" ht="38.25" customHeight="1">
      <c r="A21" s="16" t="s">
        <v>29</v>
      </c>
      <c r="B21" s="36"/>
      <c r="C21" s="18"/>
      <c r="D21" s="37" t="s">
        <v>30</v>
      </c>
      <c r="E21" s="20">
        <f>E22</f>
        <v>0</v>
      </c>
      <c r="F21" s="13">
        <f aca="true" t="shared" si="7" ref="F21:M21">F22</f>
        <v>2202245.89</v>
      </c>
      <c r="G21" s="13" t="e">
        <f t="shared" si="7"/>
        <v>#REF!</v>
      </c>
      <c r="H21" s="41">
        <f t="shared" si="7"/>
        <v>2202234.25</v>
      </c>
      <c r="I21" s="42" t="e">
        <f t="shared" si="1"/>
        <v>#REF!</v>
      </c>
      <c r="J21" s="43">
        <f t="shared" si="4"/>
        <v>99.99947144866734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10"/>
      <c r="O21" s="12">
        <f t="shared" si="2"/>
        <v>2202245.89</v>
      </c>
      <c r="P21" s="13">
        <f t="shared" si="3"/>
        <v>2202234.25</v>
      </c>
      <c r="Q21" s="14">
        <f t="shared" si="5"/>
        <v>99.99947144866734</v>
      </c>
    </row>
    <row r="22" spans="1:17" ht="36" customHeight="1">
      <c r="A22" s="16" t="s">
        <v>31</v>
      </c>
      <c r="B22" s="36"/>
      <c r="C22" s="18"/>
      <c r="D22" s="37" t="s">
        <v>32</v>
      </c>
      <c r="E22" s="7"/>
      <c r="F22" s="13">
        <v>2202245.89</v>
      </c>
      <c r="G22" s="13" t="e">
        <f>G23+#REF!+G25+G26+#REF!</f>
        <v>#REF!</v>
      </c>
      <c r="H22" s="13">
        <v>2202234.25</v>
      </c>
      <c r="I22" s="42" t="e">
        <f>I23+#REF!+I25+I26+#REF!</f>
        <v>#REF!</v>
      </c>
      <c r="J22" s="43">
        <v>100</v>
      </c>
      <c r="K22" s="7"/>
      <c r="L22" s="7"/>
      <c r="M22" s="7"/>
      <c r="N22" s="10"/>
      <c r="O22" s="12">
        <v>2202246</v>
      </c>
      <c r="P22" s="13">
        <v>2202234</v>
      </c>
      <c r="Q22" s="14">
        <f t="shared" si="5"/>
        <v>99.99945510174612</v>
      </c>
    </row>
    <row r="23" spans="1:17" ht="76.5">
      <c r="A23" s="1" t="s">
        <v>33</v>
      </c>
      <c r="B23" s="2" t="s">
        <v>34</v>
      </c>
      <c r="C23" s="5" t="s">
        <v>24</v>
      </c>
      <c r="D23" s="6" t="s">
        <v>35</v>
      </c>
      <c r="E23" s="7"/>
      <c r="F23" s="7">
        <v>17329.54</v>
      </c>
      <c r="G23" s="7">
        <v>184500</v>
      </c>
      <c r="H23" s="8">
        <v>17329.54</v>
      </c>
      <c r="I23" s="9">
        <f aca="true" t="shared" si="8" ref="I23:I41">H23/G23*100</f>
        <v>9.39270460704607</v>
      </c>
      <c r="J23" s="10">
        <f aca="true" t="shared" si="9" ref="J23:J42">H23/F23*100</f>
        <v>100</v>
      </c>
      <c r="K23" s="11"/>
      <c r="L23" s="8">
        <v>0</v>
      </c>
      <c r="M23" s="8">
        <v>0</v>
      </c>
      <c r="N23" s="10"/>
      <c r="O23" s="12">
        <f aca="true" t="shared" si="10" ref="O23:O42">F23+L23</f>
        <v>17329.54</v>
      </c>
      <c r="P23" s="13">
        <f aca="true" t="shared" si="11" ref="P23:P42">H23+M23</f>
        <v>17329.54</v>
      </c>
      <c r="Q23" s="14">
        <f aca="true" t="shared" si="12" ref="Q23:Q42">P23/O23*100</f>
        <v>100</v>
      </c>
    </row>
    <row r="24" spans="1:17" ht="21" customHeight="1" hidden="1">
      <c r="A24" s="16"/>
      <c r="B24" s="17"/>
      <c r="C24" s="18"/>
      <c r="D24" s="19"/>
      <c r="E24" s="20" t="e">
        <f>F24+J24</f>
        <v>#DIV/0!</v>
      </c>
      <c r="F24" s="7"/>
      <c r="G24" s="7">
        <v>0</v>
      </c>
      <c r="H24" s="8">
        <v>0</v>
      </c>
      <c r="I24" s="9" t="e">
        <f t="shared" si="8"/>
        <v>#DIV/0!</v>
      </c>
      <c r="J24" s="10" t="e">
        <f t="shared" si="9"/>
        <v>#DIV/0!</v>
      </c>
      <c r="K24" s="11" t="e">
        <f>M24+#REF!</f>
        <v>#REF!</v>
      </c>
      <c r="L24" s="8">
        <v>0</v>
      </c>
      <c r="M24" s="8">
        <v>0</v>
      </c>
      <c r="N24" s="10" t="e">
        <f>M24/L24*100</f>
        <v>#DIV/0!</v>
      </c>
      <c r="O24" s="12">
        <f t="shared" si="10"/>
        <v>0</v>
      </c>
      <c r="P24" s="13">
        <f t="shared" si="11"/>
        <v>0</v>
      </c>
      <c r="Q24" s="14" t="e">
        <f t="shared" si="12"/>
        <v>#DIV/0!</v>
      </c>
    </row>
    <row r="25" spans="1:17" ht="33.75" customHeight="1">
      <c r="A25" s="1" t="s">
        <v>36</v>
      </c>
      <c r="B25" s="2" t="s">
        <v>37</v>
      </c>
      <c r="C25" s="5" t="s">
        <v>25</v>
      </c>
      <c r="D25" s="21" t="s">
        <v>38</v>
      </c>
      <c r="E25" s="20"/>
      <c r="F25" s="7">
        <v>1006718.81</v>
      </c>
      <c r="G25" s="7">
        <v>1996000</v>
      </c>
      <c r="H25" s="8">
        <v>1006718.81</v>
      </c>
      <c r="I25" s="9">
        <f t="shared" si="8"/>
        <v>50.436814128256515</v>
      </c>
      <c r="J25" s="10">
        <f t="shared" si="9"/>
        <v>100</v>
      </c>
      <c r="K25" s="11"/>
      <c r="L25" s="8"/>
      <c r="M25" s="8"/>
      <c r="N25" s="10"/>
      <c r="O25" s="12">
        <f t="shared" si="10"/>
        <v>1006718.81</v>
      </c>
      <c r="P25" s="13">
        <f t="shared" si="11"/>
        <v>1006718.81</v>
      </c>
      <c r="Q25" s="14">
        <f t="shared" si="12"/>
        <v>100</v>
      </c>
    </row>
    <row r="26" spans="1:17" ht="52.5" customHeight="1">
      <c r="A26" s="1" t="s">
        <v>39</v>
      </c>
      <c r="B26" s="3">
        <v>9800</v>
      </c>
      <c r="C26" s="22" t="s">
        <v>20</v>
      </c>
      <c r="D26" s="23" t="s">
        <v>21</v>
      </c>
      <c r="E26" s="20"/>
      <c r="F26" s="7">
        <v>1178197.54</v>
      </c>
      <c r="G26" s="7">
        <v>1904000</v>
      </c>
      <c r="H26" s="7">
        <v>1178185.9</v>
      </c>
      <c r="I26" s="9">
        <f t="shared" si="8"/>
        <v>61.87951155462185</v>
      </c>
      <c r="J26" s="10">
        <f t="shared" si="9"/>
        <v>99.99901205022036</v>
      </c>
      <c r="K26" s="11"/>
      <c r="L26" s="8"/>
      <c r="M26" s="8"/>
      <c r="N26" s="10"/>
      <c r="O26" s="12">
        <f t="shared" si="10"/>
        <v>1178197.54</v>
      </c>
      <c r="P26" s="13">
        <f t="shared" si="11"/>
        <v>1178185.9</v>
      </c>
      <c r="Q26" s="14">
        <f t="shared" si="12"/>
        <v>99.99901205022036</v>
      </c>
    </row>
    <row r="27" spans="1:17" ht="32.25" customHeight="1">
      <c r="A27" s="16" t="s">
        <v>40</v>
      </c>
      <c r="B27" s="36"/>
      <c r="C27" s="18"/>
      <c r="D27" s="37" t="s">
        <v>41</v>
      </c>
      <c r="E27" s="7">
        <f aca="true" t="shared" si="13" ref="E27:M27">E28</f>
        <v>0</v>
      </c>
      <c r="F27" s="13">
        <f t="shared" si="13"/>
        <v>100000</v>
      </c>
      <c r="G27" s="13">
        <f t="shared" si="13"/>
        <v>445000</v>
      </c>
      <c r="H27" s="41">
        <f t="shared" si="13"/>
        <v>100000</v>
      </c>
      <c r="I27" s="42">
        <f t="shared" si="8"/>
        <v>22.47191011235955</v>
      </c>
      <c r="J27" s="43">
        <f t="shared" si="9"/>
        <v>100</v>
      </c>
      <c r="K27" s="8">
        <f t="shared" si="13"/>
        <v>0</v>
      </c>
      <c r="L27" s="8">
        <f t="shared" si="13"/>
        <v>0</v>
      </c>
      <c r="M27" s="8">
        <f t="shared" si="13"/>
        <v>0</v>
      </c>
      <c r="N27" s="10"/>
      <c r="O27" s="12">
        <f t="shared" si="10"/>
        <v>100000</v>
      </c>
      <c r="P27" s="13">
        <f t="shared" si="11"/>
        <v>100000</v>
      </c>
      <c r="Q27" s="14">
        <f t="shared" si="12"/>
        <v>100</v>
      </c>
    </row>
    <row r="28" spans="1:17" ht="31.5" customHeight="1">
      <c r="A28" s="16" t="s">
        <v>42</v>
      </c>
      <c r="B28" s="36"/>
      <c r="C28" s="18"/>
      <c r="D28" s="37" t="s">
        <v>43</v>
      </c>
      <c r="E28" s="7">
        <f>SUM(E29:E29)</f>
        <v>0</v>
      </c>
      <c r="F28" s="13">
        <f>SUM(F29:F29)</f>
        <v>100000</v>
      </c>
      <c r="G28" s="13">
        <f>SUM(G29:G29)</f>
        <v>445000</v>
      </c>
      <c r="H28" s="41">
        <f>SUM(H29:H29)</f>
        <v>100000</v>
      </c>
      <c r="I28" s="42">
        <f t="shared" si="8"/>
        <v>22.47191011235955</v>
      </c>
      <c r="J28" s="43">
        <f t="shared" si="9"/>
        <v>100</v>
      </c>
      <c r="K28" s="8">
        <f>SUM(K29:K29)</f>
        <v>0</v>
      </c>
      <c r="L28" s="8">
        <f>SUM(L29:L29)</f>
        <v>0</v>
      </c>
      <c r="M28" s="8">
        <f>SUM(M29:M29)</f>
        <v>0</v>
      </c>
      <c r="N28" s="10"/>
      <c r="O28" s="12">
        <f t="shared" si="10"/>
        <v>100000</v>
      </c>
      <c r="P28" s="13">
        <f t="shared" si="11"/>
        <v>100000</v>
      </c>
      <c r="Q28" s="14">
        <f t="shared" si="12"/>
        <v>100</v>
      </c>
    </row>
    <row r="29" spans="1:17" ht="48.75" customHeight="1">
      <c r="A29" s="1" t="s">
        <v>73</v>
      </c>
      <c r="B29" s="22" t="s">
        <v>19</v>
      </c>
      <c r="C29" s="22" t="s">
        <v>20</v>
      </c>
      <c r="D29" s="23" t="s">
        <v>21</v>
      </c>
      <c r="E29" s="20"/>
      <c r="F29" s="7">
        <v>100000</v>
      </c>
      <c r="G29" s="7">
        <v>445000</v>
      </c>
      <c r="H29" s="8">
        <v>100000</v>
      </c>
      <c r="I29" s="9">
        <f t="shared" si="8"/>
        <v>22.47191011235955</v>
      </c>
      <c r="J29" s="10">
        <f t="shared" si="9"/>
        <v>100</v>
      </c>
      <c r="K29" s="11"/>
      <c r="L29" s="8"/>
      <c r="M29" s="8"/>
      <c r="N29" s="10"/>
      <c r="O29" s="12">
        <f t="shared" si="10"/>
        <v>100000</v>
      </c>
      <c r="P29" s="13">
        <f t="shared" si="11"/>
        <v>100000</v>
      </c>
      <c r="Q29" s="14">
        <f t="shared" si="12"/>
        <v>100</v>
      </c>
    </row>
    <row r="30" spans="1:17" ht="30.75" customHeight="1">
      <c r="A30" s="16" t="s">
        <v>44</v>
      </c>
      <c r="B30" s="36"/>
      <c r="C30" s="18"/>
      <c r="D30" s="37" t="s">
        <v>45</v>
      </c>
      <c r="E30" s="7">
        <f aca="true" t="shared" si="14" ref="E30:M30">E31</f>
        <v>0</v>
      </c>
      <c r="F30" s="13">
        <f t="shared" si="14"/>
        <v>239979</v>
      </c>
      <c r="G30" s="13">
        <f t="shared" si="14"/>
        <v>0</v>
      </c>
      <c r="H30" s="41">
        <f t="shared" si="14"/>
        <v>238460.58000000002</v>
      </c>
      <c r="I30" s="42" t="e">
        <f t="shared" si="8"/>
        <v>#DIV/0!</v>
      </c>
      <c r="J30" s="43">
        <f t="shared" si="9"/>
        <v>99.36726963609317</v>
      </c>
      <c r="K30" s="8">
        <f t="shared" si="14"/>
        <v>0</v>
      </c>
      <c r="L30" s="8">
        <f t="shared" si="14"/>
        <v>0</v>
      </c>
      <c r="M30" s="8">
        <f t="shared" si="14"/>
        <v>0</v>
      </c>
      <c r="N30" s="10"/>
      <c r="O30" s="12">
        <f t="shared" si="10"/>
        <v>239979</v>
      </c>
      <c r="P30" s="13">
        <f t="shared" si="11"/>
        <v>238460.58000000002</v>
      </c>
      <c r="Q30" s="14">
        <f t="shared" si="12"/>
        <v>99.36726963609317</v>
      </c>
    </row>
    <row r="31" spans="1:17" ht="32.25" customHeight="1">
      <c r="A31" s="16" t="s">
        <v>46</v>
      </c>
      <c r="B31" s="36"/>
      <c r="C31" s="18"/>
      <c r="D31" s="37" t="s">
        <v>47</v>
      </c>
      <c r="E31" s="20">
        <f>SUM(E32:E33)</f>
        <v>0</v>
      </c>
      <c r="F31" s="13">
        <f>SUM(F32:F33)</f>
        <v>239979</v>
      </c>
      <c r="G31" s="13">
        <f>SUM(G32:G33)</f>
        <v>0</v>
      </c>
      <c r="H31" s="41">
        <f>SUM(H32:H33)</f>
        <v>238460.58000000002</v>
      </c>
      <c r="I31" s="42" t="e">
        <f t="shared" si="8"/>
        <v>#DIV/0!</v>
      </c>
      <c r="J31" s="43">
        <f t="shared" si="9"/>
        <v>99.36726963609317</v>
      </c>
      <c r="K31" s="8">
        <f>SUM(K32:K33)</f>
        <v>0</v>
      </c>
      <c r="L31" s="8">
        <f>SUM(L32:L33)</f>
        <v>0</v>
      </c>
      <c r="M31" s="8">
        <f>SUM(M32:M33)</f>
        <v>0</v>
      </c>
      <c r="N31" s="10"/>
      <c r="O31" s="12">
        <f t="shared" si="10"/>
        <v>239979</v>
      </c>
      <c r="P31" s="13">
        <f t="shared" si="11"/>
        <v>238460.58000000002</v>
      </c>
      <c r="Q31" s="14">
        <f t="shared" si="12"/>
        <v>99.36726963609317</v>
      </c>
    </row>
    <row r="32" spans="1:17" ht="31.5" customHeight="1">
      <c r="A32" s="1">
        <v>1014082</v>
      </c>
      <c r="B32" s="2">
        <v>4082</v>
      </c>
      <c r="C32" s="5" t="s">
        <v>48</v>
      </c>
      <c r="D32" s="6" t="s">
        <v>83</v>
      </c>
      <c r="E32" s="7"/>
      <c r="F32" s="7">
        <v>149779</v>
      </c>
      <c r="G32" s="7"/>
      <c r="H32" s="8">
        <v>149779</v>
      </c>
      <c r="I32" s="9" t="e">
        <f t="shared" si="8"/>
        <v>#DIV/0!</v>
      </c>
      <c r="J32" s="10">
        <f t="shared" si="9"/>
        <v>100</v>
      </c>
      <c r="K32" s="11"/>
      <c r="L32" s="8">
        <v>0</v>
      </c>
      <c r="M32" s="8">
        <v>0</v>
      </c>
      <c r="N32" s="10"/>
      <c r="O32" s="12">
        <f t="shared" si="10"/>
        <v>149779</v>
      </c>
      <c r="P32" s="13">
        <f t="shared" si="11"/>
        <v>149779</v>
      </c>
      <c r="Q32" s="14">
        <f t="shared" si="12"/>
        <v>100</v>
      </c>
    </row>
    <row r="33" spans="1:17" ht="46.5" customHeight="1">
      <c r="A33" s="1" t="s">
        <v>49</v>
      </c>
      <c r="B33" s="22" t="s">
        <v>19</v>
      </c>
      <c r="C33" s="22" t="s">
        <v>20</v>
      </c>
      <c r="D33" s="23" t="s">
        <v>21</v>
      </c>
      <c r="E33" s="20"/>
      <c r="F33" s="7">
        <v>90200</v>
      </c>
      <c r="G33" s="7"/>
      <c r="H33" s="8">
        <v>88681.58</v>
      </c>
      <c r="I33" s="9" t="e">
        <f t="shared" si="8"/>
        <v>#DIV/0!</v>
      </c>
      <c r="J33" s="10">
        <f t="shared" si="9"/>
        <v>98.31660753880266</v>
      </c>
      <c r="K33" s="11"/>
      <c r="L33" s="8"/>
      <c r="M33" s="8"/>
      <c r="N33" s="10"/>
      <c r="O33" s="12">
        <f t="shared" si="10"/>
        <v>90200</v>
      </c>
      <c r="P33" s="13">
        <f t="shared" si="11"/>
        <v>88681.58</v>
      </c>
      <c r="Q33" s="14">
        <f t="shared" si="12"/>
        <v>98.31660753880266</v>
      </c>
    </row>
    <row r="34" spans="1:17" ht="30.75" customHeight="1">
      <c r="A34" s="16" t="s">
        <v>50</v>
      </c>
      <c r="B34" s="36"/>
      <c r="C34" s="18"/>
      <c r="D34" s="37" t="s">
        <v>51</v>
      </c>
      <c r="E34" s="7">
        <f>E35</f>
        <v>0</v>
      </c>
      <c r="F34" s="13">
        <f>F35</f>
        <v>4181002.65</v>
      </c>
      <c r="G34" s="13">
        <f>G35</f>
        <v>300000</v>
      </c>
      <c r="H34" s="41">
        <f>H35</f>
        <v>4041605.8899999997</v>
      </c>
      <c r="I34" s="42">
        <f t="shared" si="8"/>
        <v>1347.2019633333332</v>
      </c>
      <c r="J34" s="43">
        <f t="shared" si="9"/>
        <v>96.66594901584192</v>
      </c>
      <c r="K34" s="8">
        <f>K35</f>
        <v>0</v>
      </c>
      <c r="L34" s="41">
        <f>L35</f>
        <v>19000</v>
      </c>
      <c r="M34" s="41">
        <f>M35</f>
        <v>19000</v>
      </c>
      <c r="N34" s="43">
        <f>M34/L34*100</f>
        <v>100</v>
      </c>
      <c r="O34" s="12">
        <f t="shared" si="10"/>
        <v>4200002.65</v>
      </c>
      <c r="P34" s="13">
        <f t="shared" si="11"/>
        <v>4060605.8899999997</v>
      </c>
      <c r="Q34" s="14">
        <f t="shared" si="12"/>
        <v>96.68103161792051</v>
      </c>
    </row>
    <row r="35" spans="1:17" ht="41.25" customHeight="1">
      <c r="A35" s="16" t="s">
        <v>52</v>
      </c>
      <c r="B35" s="36"/>
      <c r="C35" s="18"/>
      <c r="D35" s="37" t="s">
        <v>53</v>
      </c>
      <c r="E35" s="7">
        <f>SUM(E38:E41)</f>
        <v>0</v>
      </c>
      <c r="F35" s="13">
        <f>SUM(F37:F41)</f>
        <v>4181002.65</v>
      </c>
      <c r="G35" s="13">
        <f>SUM(G37:G41)</f>
        <v>300000</v>
      </c>
      <c r="H35" s="13">
        <f>SUM(H37:H41)</f>
        <v>4041605.8899999997</v>
      </c>
      <c r="I35" s="42">
        <f t="shared" si="8"/>
        <v>1347.2019633333332</v>
      </c>
      <c r="J35" s="43">
        <f t="shared" si="9"/>
        <v>96.66594901584192</v>
      </c>
      <c r="K35" s="8">
        <f>SUM(K38:K41)</f>
        <v>0</v>
      </c>
      <c r="L35" s="13">
        <f>SUM(L37:L41)</f>
        <v>19000</v>
      </c>
      <c r="M35" s="13">
        <f>SUM(M37:M41)</f>
        <v>19000</v>
      </c>
      <c r="N35" s="43">
        <f>M35/L35*100</f>
        <v>100</v>
      </c>
      <c r="O35" s="12">
        <f t="shared" si="10"/>
        <v>4200002.65</v>
      </c>
      <c r="P35" s="13">
        <f t="shared" si="11"/>
        <v>4060605.8899999997</v>
      </c>
      <c r="Q35" s="14">
        <f t="shared" si="12"/>
        <v>96.68103161792051</v>
      </c>
    </row>
    <row r="36" spans="1:17" ht="24" customHeight="1" hidden="1">
      <c r="A36" s="2" t="s">
        <v>67</v>
      </c>
      <c r="B36" s="2" t="s">
        <v>68</v>
      </c>
      <c r="C36" s="5" t="s">
        <v>20</v>
      </c>
      <c r="D36" s="46" t="s">
        <v>69</v>
      </c>
      <c r="E36" s="25"/>
      <c r="F36" s="25"/>
      <c r="G36" s="25">
        <f>G37</f>
        <v>300000</v>
      </c>
      <c r="H36" s="25">
        <f>H37</f>
        <v>0</v>
      </c>
      <c r="I36" s="9">
        <f>H36/G36*100</f>
        <v>0</v>
      </c>
      <c r="J36" s="10" t="e">
        <f>H36/F36*100</f>
        <v>#DIV/0!</v>
      </c>
      <c r="K36" s="45"/>
      <c r="L36" s="8"/>
      <c r="M36" s="8"/>
      <c r="N36" s="10"/>
      <c r="O36" s="12">
        <f>F36+L36</f>
        <v>0</v>
      </c>
      <c r="P36" s="13">
        <f>H36+M36</f>
        <v>0</v>
      </c>
      <c r="Q36" s="14" t="e">
        <f>P36/O36*100</f>
        <v>#DIV/0!</v>
      </c>
    </row>
    <row r="37" spans="1:17" ht="45.75" customHeight="1" hidden="1">
      <c r="A37" s="2"/>
      <c r="B37" s="2"/>
      <c r="C37" s="5"/>
      <c r="D37" s="47" t="s">
        <v>70</v>
      </c>
      <c r="E37" s="25"/>
      <c r="F37" s="25"/>
      <c r="G37" s="7">
        <v>300000</v>
      </c>
      <c r="H37" s="8"/>
      <c r="I37" s="9">
        <f>H37/G37*100</f>
        <v>0</v>
      </c>
      <c r="J37" s="10" t="e">
        <f>H37/F37*100</f>
        <v>#DIV/0!</v>
      </c>
      <c r="K37" s="45"/>
      <c r="L37" s="8"/>
      <c r="M37" s="8"/>
      <c r="N37" s="10"/>
      <c r="O37" s="12">
        <f>F37+L37</f>
        <v>0</v>
      </c>
      <c r="P37" s="13">
        <f>H37+M37</f>
        <v>0</v>
      </c>
      <c r="Q37" s="14" t="e">
        <f>P37/O37*100</f>
        <v>#DIV/0!</v>
      </c>
    </row>
    <row r="38" spans="1:17" ht="78" customHeight="1">
      <c r="A38" s="1">
        <v>3719490</v>
      </c>
      <c r="B38" s="48">
        <v>9490</v>
      </c>
      <c r="C38" s="5" t="s">
        <v>20</v>
      </c>
      <c r="D38" s="49" t="s">
        <v>84</v>
      </c>
      <c r="E38" s="7"/>
      <c r="F38" s="7">
        <v>30302.65</v>
      </c>
      <c r="G38" s="7"/>
      <c r="H38" s="8">
        <v>30302.65</v>
      </c>
      <c r="I38" s="9"/>
      <c r="J38" s="10">
        <f>H38/F38*100</f>
        <v>100</v>
      </c>
      <c r="K38" s="8"/>
      <c r="L38" s="50">
        <v>19000</v>
      </c>
      <c r="M38" s="8">
        <v>19000</v>
      </c>
      <c r="N38" s="10">
        <f>M38/L38*100</f>
        <v>100</v>
      </c>
      <c r="O38" s="12">
        <f>F38+L38</f>
        <v>49302.65</v>
      </c>
      <c r="P38" s="13">
        <f>H38+M38</f>
        <v>49302.65</v>
      </c>
      <c r="Q38" s="14">
        <f>P38/O38*100</f>
        <v>100</v>
      </c>
    </row>
    <row r="39" spans="1:17" ht="29.25" customHeight="1">
      <c r="A39" s="1" t="s">
        <v>63</v>
      </c>
      <c r="B39" s="2" t="s">
        <v>62</v>
      </c>
      <c r="C39" s="5" t="s">
        <v>20</v>
      </c>
      <c r="D39" s="51" t="s">
        <v>55</v>
      </c>
      <c r="E39" s="7"/>
      <c r="F39" s="7">
        <v>4004600</v>
      </c>
      <c r="G39" s="7"/>
      <c r="H39" s="8">
        <v>3876451.73</v>
      </c>
      <c r="I39" s="9" t="e">
        <f t="shared" si="8"/>
        <v>#DIV/0!</v>
      </c>
      <c r="J39" s="10">
        <f t="shared" si="9"/>
        <v>96.79997328072716</v>
      </c>
      <c r="K39" s="8"/>
      <c r="L39" s="8"/>
      <c r="M39" s="8"/>
      <c r="N39" s="10"/>
      <c r="O39" s="12">
        <f t="shared" si="10"/>
        <v>4004600</v>
      </c>
      <c r="P39" s="13">
        <f t="shared" si="11"/>
        <v>3876451.73</v>
      </c>
      <c r="Q39" s="14">
        <f t="shared" si="12"/>
        <v>96.79997328072716</v>
      </c>
    </row>
    <row r="40" spans="1:17" ht="41.25" customHeight="1" hidden="1">
      <c r="A40" s="1" t="s">
        <v>56</v>
      </c>
      <c r="B40" s="48">
        <v>9750</v>
      </c>
      <c r="C40" s="5" t="s">
        <v>20</v>
      </c>
      <c r="D40" s="21" t="s">
        <v>57</v>
      </c>
      <c r="E40" s="20"/>
      <c r="F40" s="7"/>
      <c r="G40" s="7"/>
      <c r="H40" s="8"/>
      <c r="I40" s="9"/>
      <c r="J40" s="10"/>
      <c r="K40" s="8"/>
      <c r="L40" s="8"/>
      <c r="M40" s="8"/>
      <c r="N40" s="10" t="e">
        <f>M40/L40*100</f>
        <v>#DIV/0!</v>
      </c>
      <c r="O40" s="12">
        <f t="shared" si="10"/>
        <v>0</v>
      </c>
      <c r="P40" s="13">
        <f t="shared" si="11"/>
        <v>0</v>
      </c>
      <c r="Q40" s="14" t="e">
        <f t="shared" si="12"/>
        <v>#DIV/0!</v>
      </c>
    </row>
    <row r="41" spans="1:17" ht="51.75" customHeight="1">
      <c r="A41" s="1" t="s">
        <v>58</v>
      </c>
      <c r="B41" s="22" t="s">
        <v>19</v>
      </c>
      <c r="C41" s="22" t="s">
        <v>20</v>
      </c>
      <c r="D41" s="23" t="s">
        <v>21</v>
      </c>
      <c r="E41" s="20"/>
      <c r="F41" s="7">
        <v>146100</v>
      </c>
      <c r="G41" s="7"/>
      <c r="H41" s="8">
        <v>134851.51</v>
      </c>
      <c r="I41" s="9" t="e">
        <f t="shared" si="8"/>
        <v>#DIV/0!</v>
      </c>
      <c r="J41" s="10">
        <f t="shared" si="9"/>
        <v>92.30082819986312</v>
      </c>
      <c r="K41" s="11"/>
      <c r="L41" s="8"/>
      <c r="M41" s="8"/>
      <c r="N41" s="10"/>
      <c r="O41" s="12">
        <f t="shared" si="10"/>
        <v>146100</v>
      </c>
      <c r="P41" s="13">
        <f t="shared" si="11"/>
        <v>134851.51</v>
      </c>
      <c r="Q41" s="14">
        <f t="shared" si="12"/>
        <v>92.30082819986312</v>
      </c>
    </row>
    <row r="42" spans="1:17" ht="26.25" customHeight="1" thickBot="1">
      <c r="A42" s="52"/>
      <c r="B42" s="53" t="s">
        <v>59</v>
      </c>
      <c r="C42" s="54"/>
      <c r="D42" s="55" t="s">
        <v>60</v>
      </c>
      <c r="E42" s="56">
        <v>570000</v>
      </c>
      <c r="F42" s="57">
        <v>20737675.7</v>
      </c>
      <c r="G42" s="57" t="e">
        <f>G34+G30+G27+G21+#REF!+G17+G12+G8</f>
        <v>#REF!</v>
      </c>
      <c r="H42" s="58">
        <v>19671335.01</v>
      </c>
      <c r="I42" s="59" t="e">
        <f>I34+I30+I27+I21+#REF!+I17+I12+I8</f>
        <v>#DIV/0!</v>
      </c>
      <c r="J42" s="60">
        <f t="shared" si="9"/>
        <v>94.8579546453222</v>
      </c>
      <c r="K42" s="61">
        <v>1300</v>
      </c>
      <c r="L42" s="58">
        <v>20300</v>
      </c>
      <c r="M42" s="58">
        <v>19000</v>
      </c>
      <c r="N42" s="60">
        <f>M42/L42*100</f>
        <v>93.59605911330048</v>
      </c>
      <c r="O42" s="61">
        <f t="shared" si="10"/>
        <v>20757975.7</v>
      </c>
      <c r="P42" s="57">
        <f t="shared" si="11"/>
        <v>19690335.01</v>
      </c>
      <c r="Q42" s="62">
        <f t="shared" si="12"/>
        <v>94.85672059053428</v>
      </c>
    </row>
    <row r="45" spans="2:14" ht="15.75">
      <c r="B45" s="63"/>
      <c r="J45" s="63"/>
      <c r="N45" s="64" t="s">
        <v>64</v>
      </c>
    </row>
    <row r="48" ht="12.75">
      <c r="A48" s="65"/>
    </row>
    <row r="49" ht="12.75">
      <c r="A49" s="65"/>
    </row>
    <row r="50" ht="12.75">
      <c r="A50" s="65"/>
    </row>
    <row r="51" ht="12.75">
      <c r="A51" s="65"/>
    </row>
  </sheetData>
  <sheetProtection/>
  <mergeCells count="9">
    <mergeCell ref="K6:N6"/>
    <mergeCell ref="O6:Q6"/>
    <mergeCell ref="A3:Q3"/>
    <mergeCell ref="F4:J4"/>
    <mergeCell ref="A6:A7"/>
    <mergeCell ref="B6:B7"/>
    <mergeCell ref="C6:C7"/>
    <mergeCell ref="D6:D7"/>
    <mergeCell ref="E6:J6"/>
  </mergeCells>
  <printOptions/>
  <pageMargins left="0.1968503937007874" right="0.1968503937007874" top="0.41" bottom="0.23" header="0" footer="0"/>
  <pageSetup fitToHeight="5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Win10</cp:lastModifiedBy>
  <cp:lastPrinted>2022-01-20T09:03:35Z</cp:lastPrinted>
  <dcterms:created xsi:type="dcterms:W3CDTF">2019-04-17T10:21:17Z</dcterms:created>
  <dcterms:modified xsi:type="dcterms:W3CDTF">2022-01-20T09:03:56Z</dcterms:modified>
  <cp:category/>
  <cp:version/>
  <cp:contentType/>
  <cp:contentStatus/>
</cp:coreProperties>
</file>